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Індустріальний парк INNOVATION FORPOST\ВІкторія Хейлік Бухгалтерія\Закупівлі КП АРД\"/>
    </mc:Choice>
  </mc:AlternateContent>
  <xr:revisionPtr revIDLastSave="0" documentId="13_ncr:1_{2F7C1F0D-B9B9-4E31-A2A2-CCA755F98F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_FilterDatabase" localSheetId="0" hidden="1">Sheet!$A$1:$AZ$34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B33" i="1"/>
  <c r="B32" i="1"/>
  <c r="AO31" i="1"/>
  <c r="B31" i="1"/>
  <c r="B30" i="1"/>
  <c r="B29" i="1"/>
  <c r="B28" i="1"/>
  <c r="B27" i="1"/>
  <c r="B26" i="1"/>
  <c r="AO25" i="1"/>
  <c r="B25" i="1"/>
  <c r="B24" i="1"/>
  <c r="B23" i="1"/>
  <c r="B22" i="1"/>
  <c r="B21" i="1"/>
  <c r="B20" i="1"/>
  <c r="AO19" i="1"/>
  <c r="B19" i="1"/>
  <c r="B18" i="1"/>
  <c r="B17" i="1"/>
  <c r="B16" i="1"/>
  <c r="AO15" i="1"/>
  <c r="B15" i="1"/>
  <c r="B14" i="1"/>
  <c r="B13" i="1"/>
  <c r="AO12" i="1"/>
  <c r="B12" i="1"/>
  <c r="B11" i="1"/>
  <c r="AO10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<sst xmlns="http://schemas.openxmlformats.org/spreadsheetml/2006/main" count="850" uniqueCount="260">
  <si>
    <t>% зниження</t>
  </si>
  <si>
    <t>+380000000000</t>
  </si>
  <si>
    <t>+380442067231</t>
  </si>
  <si>
    <t>+380442841865</t>
  </si>
  <si>
    <t>+380443316102</t>
  </si>
  <si>
    <t>+380444541211</t>
  </si>
  <si>
    <t>+380503205592</t>
  </si>
  <si>
    <t>+380505306474</t>
  </si>
  <si>
    <t>+380563769090</t>
  </si>
  <si>
    <t>+380567199090</t>
  </si>
  <si>
    <t>+380567368528</t>
  </si>
  <si>
    <t>+380567653158</t>
  </si>
  <si>
    <t>+380635949289</t>
  </si>
  <si>
    <t>+380638264821</t>
  </si>
  <si>
    <t>+380663110885</t>
  </si>
  <si>
    <t>+380672336577</t>
  </si>
  <si>
    <t>+380675385542</t>
  </si>
  <si>
    <t>+380676346006</t>
  </si>
  <si>
    <t>+380688127484</t>
  </si>
  <si>
    <t>+380964362090</t>
  </si>
  <si>
    <t>+380982428310</t>
  </si>
  <si>
    <t>+380982619621</t>
  </si>
  <si>
    <t>+380999999999</t>
  </si>
  <si>
    <t>+3809999999999</t>
  </si>
  <si>
    <t>02/12/21</t>
  </si>
  <si>
    <t>03341641</t>
  </si>
  <si>
    <t xml:space="preserve">05/08/21 </t>
  </si>
  <si>
    <t>05/10/21</t>
  </si>
  <si>
    <t>056</t>
  </si>
  <si>
    <t>0997594248, 044-561-27-53</t>
  </si>
  <si>
    <t>16/04/21</t>
  </si>
  <si>
    <t>16/08/21</t>
  </si>
  <si>
    <t>16/9/21</t>
  </si>
  <si>
    <t>18/10/21</t>
  </si>
  <si>
    <t>18331000-8 Футболки</t>
  </si>
  <si>
    <t>18440000-5 Капелюхи та головні убори</t>
  </si>
  <si>
    <t>18530000-3 Подарунки та нагороди</t>
  </si>
  <si>
    <t>1982010026</t>
  </si>
  <si>
    <t>20262860</t>
  </si>
  <si>
    <t>21</t>
  </si>
  <si>
    <t>21/10/21</t>
  </si>
  <si>
    <t>22160000-9 Буклети</t>
  </si>
  <si>
    <t>22450000-9 Друкована продукція з елементами захисту</t>
  </si>
  <si>
    <t>22460000-2 Рекламні матеріали, каталоги товарів та посібники</t>
  </si>
  <si>
    <t>23/09/21</t>
  </si>
  <si>
    <t>24-1/05/21</t>
  </si>
  <si>
    <t>24-2/05/21</t>
  </si>
  <si>
    <t>24-3/05/21</t>
  </si>
  <si>
    <t>24-4/05/21</t>
  </si>
  <si>
    <t>24-5/05/21</t>
  </si>
  <si>
    <t>24/05/21</t>
  </si>
  <si>
    <t>2415719241</t>
  </si>
  <si>
    <t>25/10/21</t>
  </si>
  <si>
    <t>2520316070</t>
  </si>
  <si>
    <t>2532500315</t>
  </si>
  <si>
    <t>2636217467</t>
  </si>
  <si>
    <t>2656812185</t>
  </si>
  <si>
    <t>27/04/21</t>
  </si>
  <si>
    <t>2799502014</t>
  </si>
  <si>
    <t>2867905828</t>
  </si>
  <si>
    <t>2889808246</t>
  </si>
  <si>
    <t>29/11/21</t>
  </si>
  <si>
    <t>2918501547</t>
  </si>
  <si>
    <t>30190000-7 Офісне устаткування та приладдя різне</t>
  </si>
  <si>
    <t>30200000-1 Комп’ютерне обладнання та приладдя</t>
  </si>
  <si>
    <t>30210000-4 Машини для обробки даних (апаратна частина)</t>
  </si>
  <si>
    <t>30230000-0 Комп’ютерне обладнання</t>
  </si>
  <si>
    <t>30256061</t>
  </si>
  <si>
    <t>3044924374</t>
  </si>
  <si>
    <t>32447987</t>
  </si>
  <si>
    <t>32490244</t>
  </si>
  <si>
    <t>32622618</t>
  </si>
  <si>
    <t>33-08</t>
  </si>
  <si>
    <t>3388510732</t>
  </si>
  <si>
    <t>35820000-8 Допоміжне екіпірування</t>
  </si>
  <si>
    <t>36865753</t>
  </si>
  <si>
    <t>37149106</t>
  </si>
  <si>
    <t>37520000-9 Іграшки</t>
  </si>
  <si>
    <t>380936699341, 380665595458</t>
  </si>
  <si>
    <t>39120000-9 Столи, серванти, письмові столи та книжкові шафи</t>
  </si>
  <si>
    <t xml:space="preserve">39120000-9 Столи, серванти, письмові столи та книжкові шафи </t>
  </si>
  <si>
    <t>39290000-1 Фурнітура різна</t>
  </si>
  <si>
    <t>39417349</t>
  </si>
  <si>
    <t>39422516</t>
  </si>
  <si>
    <t>39710000-2 Електричні побутові прилади</t>
  </si>
  <si>
    <t>40882895</t>
  </si>
  <si>
    <t>40886122</t>
  </si>
  <si>
    <t>41</t>
  </si>
  <si>
    <t>41034853</t>
  </si>
  <si>
    <t>44210000-5 Конструкції та їх частини</t>
  </si>
  <si>
    <t>45000.0 UAH</t>
  </si>
  <si>
    <t>45213300-6 Будівництво об’єктів транспортної інфраструктури</t>
  </si>
  <si>
    <t>50310000-1 Технічне обслуговування і ремонт офісної техніки</t>
  </si>
  <si>
    <t>515</t>
  </si>
  <si>
    <t>52-10</t>
  </si>
  <si>
    <t>55-16/08</t>
  </si>
  <si>
    <t>56-10</t>
  </si>
  <si>
    <t xml:space="preserve">56-16/08 </t>
  </si>
  <si>
    <t>57-10</t>
  </si>
  <si>
    <t>58-16/08</t>
  </si>
  <si>
    <t>59-16/08</t>
  </si>
  <si>
    <t>6000.0 UAH</t>
  </si>
  <si>
    <t>63510000-7 Послуги туристичних агентств та подібні послуги</t>
  </si>
  <si>
    <t>71320000-7 Послуги з інженерного проектування</t>
  </si>
  <si>
    <t>71350000-6 Науково-технічні послуги в галузі інженерії</t>
  </si>
  <si>
    <t>71631100-1 Послуги з технічного огляду обладнання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</si>
  <si>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</si>
  <si>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</si>
  <si>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</si>
  <si>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79420000-4 Управлінські послуги</t>
  </si>
  <si>
    <t>79820000-8 Послуги, пов’язані з друком</t>
  </si>
  <si>
    <t>79950000-8 Послуги з організації виставок, ярмарок і конгресів</t>
  </si>
  <si>
    <t>80510000-2 Послуги з професійної підготовки спеціалістів</t>
  </si>
  <si>
    <t>80520000-5 Навчальні засоби</t>
  </si>
  <si>
    <t>92100000-2 Послуги у сфері виробництва кіно- та відеопродукції</t>
  </si>
  <si>
    <t>DT.TENDER@EPICENTRK.COM</t>
  </si>
  <si>
    <t>UAH</t>
  </si>
  <si>
    <t>ao@ltd.com.ua</t>
  </si>
  <si>
    <t>boe@ak.ua</t>
  </si>
  <si>
    <t>city-design@ukr.net</t>
  </si>
  <si>
    <t>dir9@diawest.com</t>
  </si>
  <si>
    <t>garna.strava@i.ua</t>
  </si>
  <si>
    <t>tendery@bakertilly.ua</t>
  </si>
  <si>
    <t>yaroslavyaroshenko@gmail.com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</si>
  <si>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</si>
  <si>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</si>
  <si>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</si>
  <si>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</si>
  <si>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 xml:space="preserve">Інформаційні буклети </t>
  </si>
  <si>
    <t>АВТОМАТИЧНА КАВОМАШИНА PHILIPS SERIES 3200 EP3246/70 АБО ЕКВІВАЛЕНТ</t>
  </si>
  <si>
    <t>АКЦІОНЕРНЕ ТОВАРИСТВО "ОПЕРАТОР ГАЗОРОЗПОДІЛЬНОЇ СИСТЕМИ "ДНІПРОГАЗ"</t>
  </si>
  <si>
    <t>Анна Незнайко</t>
  </si>
  <si>
    <t xml:space="preserve">Бейсболка </t>
  </si>
  <si>
    <t>Буклет "InnovationForpost"</t>
  </si>
  <si>
    <t>ВАСИЛЬЧЕНКО ОЛЕНА СЕРГІЇВНА</t>
  </si>
  <si>
    <t>Валюта</t>
  </si>
  <si>
    <t>Виготовлення промо-ролика на тему «Можливості для резидентів Індустріального парку «Innovation Forpost» у місті Дніпрі»</t>
  </si>
  <si>
    <t>Виконання проектних Робіт  по  об’єкту  «Нове  будівництво  об’єктів  інженерно-транспортної інфраструктури    в  районі  просп.  Слобожанського,  вул.  Столєтова,  буд.  21  та вул. Столєтова, буд. 21 Д (Індустріальний район) у м. Дніпрі»</t>
  </si>
  <si>
    <t>Відкриті торги</t>
  </si>
  <si>
    <t>Відсутнє</t>
  </si>
  <si>
    <t>ГАВРИЛЮК РОМАН ПЕТРОВИЧ</t>
  </si>
  <si>
    <t>ДОЧІРНЄ ПІДПРИЄМСТВО "БЕЙКЕР ТІЛЛІ УКРАЇНА КОНСАЛТИНГ"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</si>
  <si>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</si>
  <si>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</si>
  <si>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</si>
  <si>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</si>
  <si>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</si>
  <si>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</si>
  <si>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</si>
  <si>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Допорогова закупівля</t>
  </si>
  <si>
    <t>Електронна пошта переможця тендеру</t>
  </si>
  <si>
    <t>З ПДВ</t>
  </si>
  <si>
    <t>Закупівля без використання електронної системи</t>
  </si>
  <si>
    <t>Засіб КЗІ електронний ключ</t>
  </si>
  <si>
    <t>Звіт створено 15 грудня о 11:16 з використанням http://zakupki.prom.ua</t>
  </si>
  <si>
    <t xml:space="preserve">КАНЦЕЛЯРСЬКЕ ПРИЛАДДЯ </t>
  </si>
  <si>
    <t xml:space="preserve">КАНЦЕЛЯРСЬКЕ ПРИЛАДДЯ (відповідно Додатку 2 до  оголошення про проведення спрощеної закупівлі "Інформація про технічні, якісні та інші характеристики предмета закупівлі Канцелярське приладдя"
</t>
  </si>
  <si>
    <t>КЕП</t>
  </si>
  <si>
    <t>КОМУНАЛЬНЕ ПІДПРИЄМСТВО "АГЕНТСТВО РОЗВИТКУ ДНІПРА " ДНІПРОВСЬКОЇ МІСЬКОЇ РАДИ</t>
  </si>
  <si>
    <t>КОМУНАЛЬНЕ ПІДПРИЄМСТВО "УПРАВЛІННЯ ПО РЕМОНТУ ТА ЕКСПЛУАТАЦІЇ АВТОШЛЯХІВ" ДНІПРОВСЬКОЇ МІСЬКОЇ РАДИ</t>
  </si>
  <si>
    <t>Класифікатор</t>
  </si>
  <si>
    <t>Комп’ютерне обладнання .Засіб КЗІ "SecureToken-337M" (експертний висновок ДССЗЗІ України № 04/03/02-2332 від 30.06.2017 р.) з ліцензією на  програмний продукт "Надійний засіб ЕЦП "CryptoLibV2"</t>
  </si>
  <si>
    <t>Комп’ютерне приладдя</t>
  </si>
  <si>
    <t xml:space="preserve">Конструкція для фотозони </t>
  </si>
  <si>
    <t>Консультаційно - інформаційні послуги по роботі з програмою M.E.Doc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</si>
  <si>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</si>
  <si>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</si>
  <si>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</si>
  <si>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</si>
  <si>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Максим Москаленко</t>
  </si>
  <si>
    <t>НОУТБУК</t>
  </si>
  <si>
    <t>НОУТБУК LENOVO YOGA SLIM 7 15 IIL05 SLATE GREY (82AA0046RA) або еквівалент; НОУТБУК LENOVO IDEAPAD 5 15ITL05 (82FG00KLRA) або еквівалент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</si>
  <si>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</si>
  <si>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</si>
  <si>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</si>
  <si>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</si>
  <si>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</si>
  <si>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</si>
  <si>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</si>
  <si>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</si>
  <si>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</si>
  <si>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</si>
  <si>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</si>
  <si>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</si>
  <si>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ПЛОХУТА КАТЕРИНА ВЯЧЕСЛАВІВНА</t>
  </si>
  <si>
    <t>ПРИХОДА ОЛЕНА ВОЛОДИМИРІВНА</t>
  </si>
  <si>
    <t>ПШ-000439</t>
  </si>
  <si>
    <t>Переговорна процедура</t>
  </si>
  <si>
    <t xml:space="preserve">Повітряні кульки з логотипом </t>
  </si>
  <si>
    <t>Посилання на редукціон</t>
  </si>
  <si>
    <t>Послуги з заправки картриджів та ремонту супутньої офісної техніки.</t>
  </si>
  <si>
    <t xml:space="preserve">Послуги з надання технічних умов водовідведення поверхневих вод для об'єкту будівництва </t>
  </si>
  <si>
    <t xml:space="preserve">Послуги з надання технічних умов водовідведення поверхневих вод для об'єкту будівництва 
</t>
  </si>
  <si>
    <t>Послуги з обробки даних (формування КЕП Програмний комплекс «Варта»)</t>
  </si>
  <si>
    <t xml:space="preserve">Послуги з організації виставок, ярмарок і конгресів (Організація та проведення заходу Ukrainelnvest Talks 2021 у місті Дніпро) 
</t>
  </si>
  <si>
    <t xml:space="preserve">Послуги з організації виставок, ярмарок і конгресів (Організація та проведення заходу Ukrainelnvest Talks 2021 у місті Дніпро) 
</t>
  </si>
  <si>
    <t xml:space="preserve">Послуги з проведення експертизи (діагностика) технічного стану обладнання </t>
  </si>
  <si>
    <t>Послуги з розробки стратегічного плану розвитку Індустріального парку «INNOVATION FORPOST»</t>
  </si>
  <si>
    <t>Послуги з інженерного проектування (Реконструкція системи газопостачання)</t>
  </si>
  <si>
    <t>Послуги пов’язані з друком журналу «Дніпро місто можливостей»</t>
  </si>
  <si>
    <t>Послуги провайдерів (телекомунікаційні послуги)</t>
  </si>
  <si>
    <t>Послуги щодо участі у короткотерміновому семінарі на тему: «Публічні закупівлі в Україні»</t>
  </si>
  <si>
    <t xml:space="preserve">Прапор з нанесенням логотипу </t>
  </si>
  <si>
    <t>Прапор з нанесенням логотипу за індивідуальним дизайном</t>
  </si>
  <si>
    <t>Предмет закупівлі</t>
  </si>
  <si>
    <t>Прийом пропозицій до:</t>
  </si>
  <si>
    <t>Прийом пропозицій з</t>
  </si>
  <si>
    <t>Проведення піших екскурсій містом Дніпро</t>
  </si>
  <si>
    <t>Проведення тренінгової програми підвищення кваліфікації «Команди організаторів форуму UkraineInvest Talks. Dnipro»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</si>
  <si>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</si>
  <si>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</si>
  <si>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СОРОКА ВЛАДІСЛАВ МИХАЙЛОВИЧ</t>
  </si>
  <si>
    <t>СУКОВОЙ ІВАН ВІКТОРОВИЧ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</si>
  <si>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</si>
  <si>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</si>
  <si>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</si>
  <si>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</si>
  <si>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</si>
  <si>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 xml:space="preserve">Сувенірна переносна акумуляторна батарея з нанесенням логотипу міста Дніпра та логотипу «INNOVATION FORPOST» у брендованій упаковці </t>
  </si>
  <si>
    <t>Сума гарантії</t>
  </si>
  <si>
    <t>Сума зниження, грн</t>
  </si>
  <si>
    <t>Сума укладеного договору</t>
  </si>
  <si>
    <t>ТЕНДІТНИК ОЛЬГА ПЕТРІВНА</t>
  </si>
  <si>
    <t>ТОВ "АВЕРС КАНЦЕЛЯРІЯ"</t>
  </si>
  <si>
    <t>ТОВ "ГАРНА СТРАВА"</t>
  </si>
  <si>
    <t>ТОВ "ДІАВЕСТЕНД КОМПЛЕКСНІ РІШЕННЯ"</t>
  </si>
  <si>
    <t>ТОВ "Епіцентр К"</t>
  </si>
  <si>
    <t>ТОВ "СІТІ-ДИЗАЙН"</t>
  </si>
  <si>
    <t xml:space="preserve">ТОВ "Центр сертифікації ключів" Україна " </t>
  </si>
  <si>
    <t>ТОВ Укрчерметавтоматика</t>
  </si>
  <si>
    <t>ТОВАРИСТВО З ОБМЕЖЕНОЮ ВІДПОВІДАЛЬНІСТЮ "ІНСТИТУТ ЕЛЕКТРОННИХ ЗАКУПІВЕЛЬ"</t>
  </si>
  <si>
    <t>ТОВАРИСТВО З ОБМЕЖЕНОЮ ВІДПОВІДАЛЬНІСТЮ "ГРАНТ ТОРНТОН"</t>
  </si>
  <si>
    <t>ТОВАРИСТВО З ОБМЕЖЕНОЮ ВІДПОВІДАЛЬНІСТЮ "ДІАВЕСТЕНД КОМПЛЕКСНІ РІШЕННЯ"</t>
  </si>
  <si>
    <t>ТОВАРИСТВО З ОБМЕЖЕНОЮ ВІДПОВІДАЛЬНІСТЮ "ТРЕЙД-СЕРВІС ГК"</t>
  </si>
  <si>
    <t>ТОВАРИСТВО З ОБМЕЖЕНОЮ ВІДПОВІДАЛЬНІСТЮ "ЦЕНТР СЕРТИФІКАЦІЇ КЛЮЧІВ "УКРАЇНА"</t>
  </si>
  <si>
    <t>Так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</si>
  <si>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</si>
  <si>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</si>
  <si>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</si>
  <si>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</si>
  <si>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ФОП  ЯРОШЕНКО ЯРОСЛАВ ГЕННАДІЙОВИЧ</t>
  </si>
  <si>
    <t>ФОП Пекарська В.М.</t>
  </si>
  <si>
    <t>Фактичний переможець</t>
  </si>
  <si>
    <t>Физична особа-підприємець Грибенко Оксана Едуардівна</t>
  </si>
  <si>
    <t>Фото-зона з ефектом 3D</t>
  </si>
  <si>
    <t xml:space="preserve">Футболка </t>
  </si>
  <si>
    <t xml:space="preserve">Футболка бавовна з цифровим нанесенням </t>
  </si>
  <si>
    <t>Фізична особа-підприємець Петровська Ярослава Володимирівна</t>
  </si>
  <si>
    <t>ШИЛО ПАВЛО ВІКТОРОВИЧ</t>
  </si>
  <si>
    <t>аукціон не передбачено</t>
  </si>
  <si>
    <t>аукціон не проводився</t>
  </si>
  <si>
    <t>завершено</t>
  </si>
  <si>
    <t>кілька позицій</t>
  </si>
  <si>
    <t>не указано</t>
  </si>
  <si>
    <t>одиниця</t>
  </si>
  <si>
    <t>послуга</t>
  </si>
  <si>
    <t>підписано</t>
  </si>
  <si>
    <t>роботи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</si>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</sst>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wrapText="1"/>
    </xf>
    <xf numFmtId="1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165" fontId="1" fillId="0" borderId="1" xfId="0" applyNumberFormat="1" applyFont="1" applyBorder="1"/>
    <xf numFmtId="4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9176395" TargetMode="External"/><Relationship Id="rId13" Type="http://schemas.openxmlformats.org/officeDocument/2006/relationships/hyperlink" Target="https://auctions.prozorro.gov.ua/tenders/af846ef679d1417da47e068e0cfe0ae5" TargetMode="External"/><Relationship Id="rId18" Type="http://schemas.openxmlformats.org/officeDocument/2006/relationships/hyperlink" Target="https://my.zakupki.prom.ua/remote/dispatcher/state_purchase_view/29174918" TargetMode="External"/><Relationship Id="rId26" Type="http://schemas.openxmlformats.org/officeDocument/2006/relationships/hyperlink" Target="https://my.zakupki.prom.ua/remote/dispatcher/state_purchase_view/30291167" TargetMode="External"/><Relationship Id="rId39" Type="http://schemas.openxmlformats.org/officeDocument/2006/relationships/hyperlink" Target="https://my.zakupki.prom.ua/remote/dispatcher/state_purchase_view/29058333" TargetMode="External"/><Relationship Id="rId3" Type="http://schemas.openxmlformats.org/officeDocument/2006/relationships/hyperlink" Target="https://my.zakupki.prom.ua/remote/dispatcher/state_purchase_view/26882420" TargetMode="External"/><Relationship Id="rId21" Type="http://schemas.openxmlformats.org/officeDocument/2006/relationships/hyperlink" Target="https://my.zakupki.prom.ua/remote/dispatcher/state_purchase_view/25701243" TargetMode="External"/><Relationship Id="rId34" Type="http://schemas.openxmlformats.org/officeDocument/2006/relationships/hyperlink" Target="https://my.zakupki.prom.ua/remote/dispatcher/state_purchase_view/26878039" TargetMode="External"/><Relationship Id="rId7" Type="http://schemas.openxmlformats.org/officeDocument/2006/relationships/hyperlink" Target="https://my.zakupki.prom.ua/remote/dispatcher/state_purchase_view/30998170" TargetMode="External"/><Relationship Id="rId12" Type="http://schemas.openxmlformats.org/officeDocument/2006/relationships/hyperlink" Target="https://my.zakupki.prom.ua/remote/dispatcher/state_purchase_view/30259350" TargetMode="External"/><Relationship Id="rId17" Type="http://schemas.openxmlformats.org/officeDocument/2006/relationships/hyperlink" Target="https://auctions.prozorro.gov.ua/tenders/3a4d9407ef8d41a7968b69a0c9fd281f" TargetMode="External"/><Relationship Id="rId25" Type="http://schemas.openxmlformats.org/officeDocument/2006/relationships/hyperlink" Target="https://my.zakupki.prom.ua/remote/dispatcher/state_purchase_view/26880609" TargetMode="External"/><Relationship Id="rId33" Type="http://schemas.openxmlformats.org/officeDocument/2006/relationships/hyperlink" Target="https://my.zakupki.prom.ua/remote/dispatcher/state_purchase_view/26882237" TargetMode="External"/><Relationship Id="rId38" Type="http://schemas.openxmlformats.org/officeDocument/2006/relationships/hyperlink" Target="https://my.zakupki.prom.ua/remote/dispatcher/state_purchase_view/25895416" TargetMode="External"/><Relationship Id="rId2" Type="http://schemas.openxmlformats.org/officeDocument/2006/relationships/hyperlink" Target="https://my.zakupki.prom.ua/remote/dispatcher/state_purchase_view/30661371" TargetMode="External"/><Relationship Id="rId16" Type="http://schemas.openxmlformats.org/officeDocument/2006/relationships/hyperlink" Target="https://my.zakupki.prom.ua/remote/dispatcher/state_purchase_view/30837402" TargetMode="External"/><Relationship Id="rId20" Type="http://schemas.openxmlformats.org/officeDocument/2006/relationships/hyperlink" Target="https://my.zakupki.prom.ua/remote/dispatcher/state_purchase_view/25539786" TargetMode="External"/><Relationship Id="rId29" Type="http://schemas.openxmlformats.org/officeDocument/2006/relationships/hyperlink" Target="https://auction.openprocurement.org/tenders/43db44b921ba4e6689ee235629b84758" TargetMode="External"/><Relationship Id="rId1" Type="http://schemas.openxmlformats.org/officeDocument/2006/relationships/hyperlink" Target="https://my.zakupki.prom.ua/remote/dispatcher/state_purchase_view/32023702" TargetMode="External"/><Relationship Id="rId6" Type="http://schemas.openxmlformats.org/officeDocument/2006/relationships/hyperlink" Target="https://my.zakupki.prom.ua/remote/dispatcher/state_purchase_view/30171500" TargetMode="External"/><Relationship Id="rId11" Type="http://schemas.openxmlformats.org/officeDocument/2006/relationships/hyperlink" Target="https://my.zakupki.prom.ua/remote/dispatcher/state_purchase_view/30662429" TargetMode="External"/><Relationship Id="rId24" Type="http://schemas.openxmlformats.org/officeDocument/2006/relationships/hyperlink" Target="https://my.zakupki.prom.ua/remote/dispatcher/state_purchase_view/30164529" TargetMode="External"/><Relationship Id="rId32" Type="http://schemas.openxmlformats.org/officeDocument/2006/relationships/hyperlink" Target="https://my.zakupki.prom.ua/remote/dispatcher/state_purchase_view/25536132" TargetMode="External"/><Relationship Id="rId37" Type="http://schemas.openxmlformats.org/officeDocument/2006/relationships/hyperlink" Target="https://my.zakupki.prom.ua/remote/dispatcher/state_purchase_view/25910575" TargetMode="External"/><Relationship Id="rId5" Type="http://schemas.openxmlformats.org/officeDocument/2006/relationships/hyperlink" Target="https://my.zakupki.prom.ua/remote/dispatcher/state_purchase_view/29177696" TargetMode="External"/><Relationship Id="rId15" Type="http://schemas.openxmlformats.org/officeDocument/2006/relationships/hyperlink" Target="https://my.zakupki.prom.ua/remote/dispatcher/state_purchase_view/32871525" TargetMode="External"/><Relationship Id="rId23" Type="http://schemas.openxmlformats.org/officeDocument/2006/relationships/hyperlink" Target="https://my.zakupki.prom.ua/remote/dispatcher/state_purchase_view/30279173" TargetMode="External"/><Relationship Id="rId28" Type="http://schemas.openxmlformats.org/officeDocument/2006/relationships/hyperlink" Target="https://my.zakupki.prom.ua/remote/dispatcher/state_purchase_view/26164622" TargetMode="External"/><Relationship Id="rId36" Type="http://schemas.openxmlformats.org/officeDocument/2006/relationships/hyperlink" Target="https://auctions.prozorro.gov.ua/tenders/2a51fca3342344cd8aa166b33527b130" TargetMode="External"/><Relationship Id="rId10" Type="http://schemas.openxmlformats.org/officeDocument/2006/relationships/hyperlink" Target="https://auction.openprocurement.org/tenders/b0273c9abed54a888dbb0a6276a74cae" TargetMode="External"/><Relationship Id="rId19" Type="http://schemas.openxmlformats.org/officeDocument/2006/relationships/hyperlink" Target="https://my.zakupki.prom.ua/remote/dispatcher/state_purchase_view/29175757" TargetMode="External"/><Relationship Id="rId31" Type="http://schemas.openxmlformats.org/officeDocument/2006/relationships/hyperlink" Target="https://my.zakupki.prom.ua/remote/dispatcher/state_purchase_view/29059485" TargetMode="External"/><Relationship Id="rId4" Type="http://schemas.openxmlformats.org/officeDocument/2006/relationships/hyperlink" Target="https://my.zakupki.prom.ua/remote/dispatcher/state_purchase_view/26881816" TargetMode="External"/><Relationship Id="rId9" Type="http://schemas.openxmlformats.org/officeDocument/2006/relationships/hyperlink" Target="https://my.zakupki.prom.ua/remote/dispatcher/state_purchase_view/27881703" TargetMode="External"/><Relationship Id="rId14" Type="http://schemas.openxmlformats.org/officeDocument/2006/relationships/hyperlink" Target="https://my.zakupki.prom.ua/remote/dispatcher/state_purchase_view/29176920" TargetMode="External"/><Relationship Id="rId22" Type="http://schemas.openxmlformats.org/officeDocument/2006/relationships/hyperlink" Target="https://auction.openprocurement.org/tenders/a5dc37269a28451f92c0d6fbd6d8784a" TargetMode="External"/><Relationship Id="rId27" Type="http://schemas.openxmlformats.org/officeDocument/2006/relationships/hyperlink" Target="https://my.zakupki.prom.ua/remote/dispatcher/state_purchase_view/30660577" TargetMode="External"/><Relationship Id="rId30" Type="http://schemas.openxmlformats.org/officeDocument/2006/relationships/hyperlink" Target="https://my.zakupki.prom.ua/remote/dispatcher/state_purchase_view/29962585" TargetMode="External"/><Relationship Id="rId35" Type="http://schemas.openxmlformats.org/officeDocument/2006/relationships/hyperlink" Target="https://my.zakupki.prom.ua/remote/dispatcher/state_purchase_view/28598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5"/>
  <sheetViews>
    <sheetView tabSelected="1" topLeftCell="AG1" workbookViewId="0">
      <pane ySplit="1" topLeftCell="A2" activePane="bottomLeft" state="frozen"/>
      <selection pane="bottomLeft" activeCell="D15" sqref="D15"/>
    </sheetView>
  </sheetViews>
  <sheetFormatPr defaultColWidth="11.5546875" defaultRowHeight="14.4" x14ac:dyDescent="0.3"/>
  <cols>
    <col min="1" max="1" width="5"/>
    <col min="2" max="3" width="25"/>
    <col min="4" max="6" width="35"/>
    <col min="7" max="7" width="30"/>
    <col min="8" max="8" width="5"/>
    <col min="9" max="9" width="30"/>
    <col min="10" max="10" width="15"/>
    <col min="11" max="12" width="20"/>
    <col min="13" max="17" width="10"/>
    <col min="18" max="18" width="25"/>
    <col min="19" max="19" width="10"/>
    <col min="20" max="21" width="15"/>
    <col min="22" max="22" width="10"/>
    <col min="23" max="25" width="15"/>
    <col min="26" max="26" width="10"/>
    <col min="27" max="27" width="15"/>
    <col min="28" max="29" width="20"/>
    <col min="30" max="31" width="15"/>
    <col min="32" max="32" width="20"/>
    <col min="33" max="33" width="15"/>
    <col min="34" max="34" width="10"/>
    <col min="35" max="35" width="20"/>
    <col min="36" max="36" width="15"/>
    <col min="37" max="37" width="20"/>
    <col min="38" max="38" width="10"/>
    <col min="39" max="39" width="15"/>
    <col min="40" max="41" width="10"/>
    <col min="42" max="42" width="15"/>
    <col min="43" max="44" width="10"/>
    <col min="45" max="45" width="20"/>
    <col min="46" max="48" width="15"/>
    <col min="49" max="50" width="10"/>
    <col min="51" max="51" width="15"/>
    <col min="52" max="52" width="10"/>
  </cols>
  <sheetData>
    <row r="1" spans="1:52" ht="82.8" x14ac:dyDescent="0.3">
      <c r="A1" s="2" t="s">
        <v>259</v>
      </c>
      <c r="B1" s="2" t="s">
        <v>126</v>
      </c>
      <c r="C1" s="2" t="s">
        <v>127</v>
      </c>
      <c r="D1" s="2" t="s">
        <v>237</v>
      </c>
      <c r="E1" s="2" t="s">
        <v>204</v>
      </c>
      <c r="F1" s="2" t="s">
        <v>160</v>
      </c>
      <c r="G1" s="2" t="s">
        <v>236</v>
      </c>
      <c r="H1" s="2" t="s">
        <v>157</v>
      </c>
      <c r="I1" s="2" t="s">
        <v>178</v>
      </c>
      <c r="J1" s="2" t="s">
        <v>124</v>
      </c>
      <c r="K1" s="2" t="s">
        <v>179</v>
      </c>
      <c r="L1" s="2" t="s">
        <v>180</v>
      </c>
      <c r="M1" s="2" t="s">
        <v>144</v>
      </c>
      <c r="N1" s="2" t="s">
        <v>147</v>
      </c>
      <c r="O1" s="2" t="s">
        <v>146</v>
      </c>
      <c r="P1" s="2" t="s">
        <v>206</v>
      </c>
      <c r="Q1" s="2" t="s">
        <v>205</v>
      </c>
      <c r="R1" s="2" t="s">
        <v>142</v>
      </c>
      <c r="S1" s="2" t="s">
        <v>168</v>
      </c>
      <c r="T1" s="2" t="s">
        <v>181</v>
      </c>
      <c r="U1" s="2" t="s">
        <v>182</v>
      </c>
      <c r="V1" s="2" t="s">
        <v>167</v>
      </c>
      <c r="W1" s="2" t="s">
        <v>183</v>
      </c>
      <c r="X1" s="2" t="s">
        <v>177</v>
      </c>
      <c r="Y1" s="2" t="s">
        <v>166</v>
      </c>
      <c r="Z1" s="2" t="s">
        <v>135</v>
      </c>
      <c r="AA1" s="2" t="s">
        <v>151</v>
      </c>
      <c r="AB1" s="2" t="s">
        <v>219</v>
      </c>
      <c r="AC1" s="2" t="s">
        <v>174</v>
      </c>
      <c r="AD1" s="2" t="s">
        <v>209</v>
      </c>
      <c r="AE1" s="2" t="s">
        <v>210</v>
      </c>
      <c r="AF1" s="2" t="s">
        <v>172</v>
      </c>
      <c r="AG1" s="2" t="s">
        <v>220</v>
      </c>
      <c r="AH1" s="2" t="s">
        <v>0</v>
      </c>
      <c r="AI1" s="2" t="s">
        <v>242</v>
      </c>
      <c r="AJ1" s="2" t="s">
        <v>125</v>
      </c>
      <c r="AK1" s="2" t="s">
        <v>150</v>
      </c>
      <c r="AL1" s="2" t="s">
        <v>165</v>
      </c>
      <c r="AM1" s="2" t="s">
        <v>220</v>
      </c>
      <c r="AN1" s="2" t="s">
        <v>0</v>
      </c>
      <c r="AO1" s="2" t="s">
        <v>189</v>
      </c>
      <c r="AP1" s="2" t="s">
        <v>145</v>
      </c>
      <c r="AQ1" s="2" t="s">
        <v>239</v>
      </c>
      <c r="AR1" s="2" t="s">
        <v>238</v>
      </c>
      <c r="AS1" s="2" t="s">
        <v>214</v>
      </c>
      <c r="AT1" s="2" t="s">
        <v>143</v>
      </c>
      <c r="AU1" s="2" t="s">
        <v>175</v>
      </c>
      <c r="AV1" s="2" t="s">
        <v>221</v>
      </c>
      <c r="AW1" s="2" t="s">
        <v>217</v>
      </c>
      <c r="AX1" s="2" t="s">
        <v>216</v>
      </c>
      <c r="AY1" s="2" t="s">
        <v>148</v>
      </c>
      <c r="AZ1" s="2" t="s">
        <v>215</v>
      </c>
    </row>
    <row r="2" spans="1:52" x14ac:dyDescent="0.3">
      <c r="A2" s="3">
        <v>1</v>
      </c>
      <c r="B2" s="4" t="str">
        <f>HYPERLINK("https://my.zakupki.prom.ua/remote/dispatcher/state_purchase_view/32023702", "UA-2021-11-19-014742-a")</f>
        <v>UA-2021-11-19-014742-a</v>
      </c>
      <c r="C2" s="4" t="s">
        <v>173</v>
      </c>
      <c r="D2" s="5" t="s">
        <v>198</v>
      </c>
      <c r="E2" s="5" t="s">
        <v>198</v>
      </c>
      <c r="F2" s="5" t="s">
        <v>103</v>
      </c>
      <c r="G2" s="5" t="s">
        <v>187</v>
      </c>
      <c r="H2" s="5" t="s">
        <v>235</v>
      </c>
      <c r="I2" s="5" t="s">
        <v>158</v>
      </c>
      <c r="J2" s="5" t="s">
        <v>86</v>
      </c>
      <c r="K2" s="5" t="s">
        <v>131</v>
      </c>
      <c r="L2" s="5" t="s">
        <v>131</v>
      </c>
      <c r="M2" s="6">
        <v>44519</v>
      </c>
      <c r="N2" s="5"/>
      <c r="O2" s="5"/>
      <c r="P2" s="5"/>
      <c r="Q2" s="5"/>
      <c r="R2" s="5" t="s">
        <v>249</v>
      </c>
      <c r="S2" s="3">
        <v>1</v>
      </c>
      <c r="T2" s="7">
        <v>238597.09</v>
      </c>
      <c r="U2" s="5" t="s">
        <v>173</v>
      </c>
      <c r="V2" s="3">
        <v>1</v>
      </c>
      <c r="W2" s="7">
        <v>238597.09</v>
      </c>
      <c r="X2" s="5" t="s">
        <v>255</v>
      </c>
      <c r="Y2" s="5" t="s">
        <v>253</v>
      </c>
      <c r="Z2" s="5" t="s">
        <v>116</v>
      </c>
      <c r="AA2" s="5" t="s">
        <v>235</v>
      </c>
      <c r="AB2" s="5" t="s">
        <v>139</v>
      </c>
      <c r="AC2" s="5" t="s">
        <v>176</v>
      </c>
      <c r="AD2" s="7">
        <v>238597.09</v>
      </c>
      <c r="AE2" s="7">
        <v>238597.09</v>
      </c>
      <c r="AF2" s="5"/>
      <c r="AG2" s="5"/>
      <c r="AH2" s="5"/>
      <c r="AI2" s="5" t="s">
        <v>130</v>
      </c>
      <c r="AJ2" s="5" t="s">
        <v>38</v>
      </c>
      <c r="AK2" s="5"/>
      <c r="AL2" s="5" t="s">
        <v>10</v>
      </c>
      <c r="AM2" s="5"/>
      <c r="AN2" s="5"/>
      <c r="AO2" s="4"/>
      <c r="AP2" s="5"/>
      <c r="AQ2" s="6">
        <v>44530</v>
      </c>
      <c r="AR2" s="6">
        <v>44555</v>
      </c>
      <c r="AS2" s="5" t="s">
        <v>251</v>
      </c>
      <c r="AT2" s="8">
        <v>44532.645244718122</v>
      </c>
      <c r="AU2" s="5" t="s">
        <v>24</v>
      </c>
      <c r="AV2" s="7">
        <v>238597.09</v>
      </c>
      <c r="AW2" s="5"/>
      <c r="AX2" s="6">
        <v>44550</v>
      </c>
      <c r="AY2" s="8">
        <v>44561</v>
      </c>
      <c r="AZ2" s="5" t="s">
        <v>256</v>
      </c>
    </row>
    <row r="3" spans="1:52" x14ac:dyDescent="0.3">
      <c r="A3" s="3">
        <v>2</v>
      </c>
      <c r="B3" s="4" t="str">
        <f>HYPERLINK("https://my.zakupki.prom.ua/remote/dispatcher/state_purchase_view/30661371", "UA-2021-10-11-003583-b")</f>
        <v>UA-2021-10-11-003583-b</v>
      </c>
      <c r="C3" s="4" t="s">
        <v>173</v>
      </c>
      <c r="D3" s="5" t="s">
        <v>128</v>
      </c>
      <c r="E3" s="5" t="s">
        <v>128</v>
      </c>
      <c r="F3" s="5" t="s">
        <v>43</v>
      </c>
      <c r="G3" s="5" t="s">
        <v>152</v>
      </c>
      <c r="H3" s="5" t="s">
        <v>235</v>
      </c>
      <c r="I3" s="5" t="s">
        <v>158</v>
      </c>
      <c r="J3" s="5" t="s">
        <v>86</v>
      </c>
      <c r="K3" s="5" t="s">
        <v>131</v>
      </c>
      <c r="L3" s="5" t="s">
        <v>131</v>
      </c>
      <c r="M3" s="6">
        <v>44480</v>
      </c>
      <c r="N3" s="5"/>
      <c r="O3" s="5"/>
      <c r="P3" s="5"/>
      <c r="Q3" s="5"/>
      <c r="R3" s="5" t="s">
        <v>249</v>
      </c>
      <c r="S3" s="3">
        <v>1</v>
      </c>
      <c r="T3" s="7">
        <v>1300</v>
      </c>
      <c r="U3" s="5" t="s">
        <v>173</v>
      </c>
      <c r="V3" s="3">
        <v>10</v>
      </c>
      <c r="W3" s="7">
        <v>130</v>
      </c>
      <c r="X3" s="5" t="s">
        <v>258</v>
      </c>
      <c r="Y3" s="5" t="s">
        <v>253</v>
      </c>
      <c r="Z3" s="5" t="s">
        <v>116</v>
      </c>
      <c r="AA3" s="5" t="s">
        <v>176</v>
      </c>
      <c r="AB3" s="5" t="s">
        <v>139</v>
      </c>
      <c r="AC3" s="5" t="s">
        <v>176</v>
      </c>
      <c r="AD3" s="7">
        <v>1300</v>
      </c>
      <c r="AE3" s="7">
        <v>130</v>
      </c>
      <c r="AF3" s="5"/>
      <c r="AG3" s="5"/>
      <c r="AH3" s="5"/>
      <c r="AI3" s="5" t="s">
        <v>222</v>
      </c>
      <c r="AJ3" s="5" t="s">
        <v>37</v>
      </c>
      <c r="AK3" s="5"/>
      <c r="AL3" s="5" t="s">
        <v>13</v>
      </c>
      <c r="AM3" s="5"/>
      <c r="AN3" s="5"/>
      <c r="AO3" s="4"/>
      <c r="AP3" s="5"/>
      <c r="AQ3" s="5"/>
      <c r="AR3" s="5"/>
      <c r="AS3" s="5" t="s">
        <v>251</v>
      </c>
      <c r="AT3" s="8">
        <v>44480.483135408656</v>
      </c>
      <c r="AU3" s="5" t="s">
        <v>96</v>
      </c>
      <c r="AV3" s="7">
        <v>1300</v>
      </c>
      <c r="AW3" s="5"/>
      <c r="AX3" s="6">
        <v>44561</v>
      </c>
      <c r="AY3" s="8">
        <v>44561</v>
      </c>
      <c r="AZ3" s="5" t="s">
        <v>256</v>
      </c>
    </row>
    <row r="4" spans="1:52" x14ac:dyDescent="0.3">
      <c r="A4" s="3">
        <v>3</v>
      </c>
      <c r="B4" s="4" t="str">
        <f>HYPERLINK("https://my.zakupki.prom.ua/remote/dispatcher/state_purchase_view/26882420", "UA-2021-05-25-014478-b")</f>
        <v>UA-2021-05-25-014478-b</v>
      </c>
      <c r="C4" s="4" t="s">
        <v>173</v>
      </c>
      <c r="D4" s="5" t="s">
        <v>199</v>
      </c>
      <c r="E4" s="5" t="s">
        <v>199</v>
      </c>
      <c r="F4" s="5" t="s">
        <v>110</v>
      </c>
      <c r="G4" s="5" t="s">
        <v>152</v>
      </c>
      <c r="H4" s="5" t="s">
        <v>235</v>
      </c>
      <c r="I4" s="5" t="s">
        <v>158</v>
      </c>
      <c r="J4" s="5" t="s">
        <v>86</v>
      </c>
      <c r="K4" s="5" t="s">
        <v>131</v>
      </c>
      <c r="L4" s="5" t="s">
        <v>169</v>
      </c>
      <c r="M4" s="6">
        <v>44341</v>
      </c>
      <c r="N4" s="5"/>
      <c r="O4" s="5"/>
      <c r="P4" s="5"/>
      <c r="Q4" s="5"/>
      <c r="R4" s="5" t="s">
        <v>249</v>
      </c>
      <c r="S4" s="3">
        <v>1</v>
      </c>
      <c r="T4" s="7">
        <v>49900</v>
      </c>
      <c r="U4" s="5" t="s">
        <v>173</v>
      </c>
      <c r="V4" s="3">
        <v>100</v>
      </c>
      <c r="W4" s="7">
        <v>499</v>
      </c>
      <c r="X4" s="5" t="s">
        <v>258</v>
      </c>
      <c r="Y4" s="5" t="s">
        <v>253</v>
      </c>
      <c r="Z4" s="5" t="s">
        <v>116</v>
      </c>
      <c r="AA4" s="5" t="s">
        <v>176</v>
      </c>
      <c r="AB4" s="5" t="s">
        <v>139</v>
      </c>
      <c r="AC4" s="5" t="s">
        <v>176</v>
      </c>
      <c r="AD4" s="7">
        <v>49900</v>
      </c>
      <c r="AE4" s="7">
        <v>499</v>
      </c>
      <c r="AF4" s="5"/>
      <c r="AG4" s="5"/>
      <c r="AH4" s="5"/>
      <c r="AI4" s="5" t="s">
        <v>185</v>
      </c>
      <c r="AJ4" s="5" t="s">
        <v>59</v>
      </c>
      <c r="AK4" s="5"/>
      <c r="AL4" s="5" t="s">
        <v>6</v>
      </c>
      <c r="AM4" s="5"/>
      <c r="AN4" s="5"/>
      <c r="AO4" s="4"/>
      <c r="AP4" s="5"/>
      <c r="AQ4" s="5"/>
      <c r="AR4" s="5"/>
      <c r="AS4" s="5" t="s">
        <v>251</v>
      </c>
      <c r="AT4" s="8">
        <v>44341.762299750844</v>
      </c>
      <c r="AU4" s="5" t="s">
        <v>45</v>
      </c>
      <c r="AV4" s="7">
        <v>49900</v>
      </c>
      <c r="AW4" s="6">
        <v>44340</v>
      </c>
      <c r="AX4" s="6">
        <v>44342</v>
      </c>
      <c r="AY4" s="8">
        <v>44561</v>
      </c>
      <c r="AZ4" s="5" t="s">
        <v>256</v>
      </c>
    </row>
    <row r="5" spans="1:52" x14ac:dyDescent="0.3">
      <c r="A5" s="3">
        <v>4</v>
      </c>
      <c r="B5" s="4" t="str">
        <f>HYPERLINK("https://my.zakupki.prom.ua/remote/dispatcher/state_purchase_view/26881816", "UA-2021-05-25-014274-b")</f>
        <v>UA-2021-05-25-014274-b</v>
      </c>
      <c r="C5" s="4" t="s">
        <v>173</v>
      </c>
      <c r="D5" s="5" t="s">
        <v>218</v>
      </c>
      <c r="E5" s="5" t="s">
        <v>218</v>
      </c>
      <c r="F5" s="5" t="s">
        <v>36</v>
      </c>
      <c r="G5" s="5" t="s">
        <v>152</v>
      </c>
      <c r="H5" s="5" t="s">
        <v>235</v>
      </c>
      <c r="I5" s="5" t="s">
        <v>158</v>
      </c>
      <c r="J5" s="5" t="s">
        <v>86</v>
      </c>
      <c r="K5" s="5" t="s">
        <v>131</v>
      </c>
      <c r="L5" s="5" t="s">
        <v>169</v>
      </c>
      <c r="M5" s="6">
        <v>44341</v>
      </c>
      <c r="N5" s="5"/>
      <c r="O5" s="5"/>
      <c r="P5" s="5"/>
      <c r="Q5" s="5"/>
      <c r="R5" s="5" t="s">
        <v>249</v>
      </c>
      <c r="S5" s="3">
        <v>1</v>
      </c>
      <c r="T5" s="7">
        <v>46000</v>
      </c>
      <c r="U5" s="5" t="s">
        <v>173</v>
      </c>
      <c r="V5" s="3">
        <v>100</v>
      </c>
      <c r="W5" s="7">
        <v>460</v>
      </c>
      <c r="X5" s="5" t="s">
        <v>258</v>
      </c>
      <c r="Y5" s="5" t="s">
        <v>253</v>
      </c>
      <c r="Z5" s="5" t="s">
        <v>116</v>
      </c>
      <c r="AA5" s="5" t="s">
        <v>176</v>
      </c>
      <c r="AB5" s="5" t="s">
        <v>139</v>
      </c>
      <c r="AC5" s="5" t="s">
        <v>176</v>
      </c>
      <c r="AD5" s="7">
        <v>46000</v>
      </c>
      <c r="AE5" s="7">
        <v>460</v>
      </c>
      <c r="AF5" s="5"/>
      <c r="AG5" s="5"/>
      <c r="AH5" s="5"/>
      <c r="AI5" s="5" t="s">
        <v>243</v>
      </c>
      <c r="AJ5" s="5" t="s">
        <v>56</v>
      </c>
      <c r="AK5" s="5"/>
      <c r="AL5" s="5" t="s">
        <v>21</v>
      </c>
      <c r="AM5" s="5"/>
      <c r="AN5" s="5"/>
      <c r="AO5" s="4"/>
      <c r="AP5" s="5"/>
      <c r="AQ5" s="5"/>
      <c r="AR5" s="5"/>
      <c r="AS5" s="5" t="s">
        <v>251</v>
      </c>
      <c r="AT5" s="8">
        <v>44341.731410291679</v>
      </c>
      <c r="AU5" s="5" t="s">
        <v>49</v>
      </c>
      <c r="AV5" s="7">
        <v>46000</v>
      </c>
      <c r="AW5" s="6">
        <v>44340</v>
      </c>
      <c r="AX5" s="6">
        <v>44342</v>
      </c>
      <c r="AY5" s="8">
        <v>44561</v>
      </c>
      <c r="AZ5" s="5" t="s">
        <v>256</v>
      </c>
    </row>
    <row r="6" spans="1:52" x14ac:dyDescent="0.3">
      <c r="A6" s="3">
        <v>5</v>
      </c>
      <c r="B6" s="4" t="str">
        <f>HYPERLINK("https://my.zakupki.prom.ua/remote/dispatcher/state_purchase_view/29177696", "UA-2021-08-19-009581-a")</f>
        <v>UA-2021-08-19-009581-a</v>
      </c>
      <c r="C6" s="4" t="s">
        <v>173</v>
      </c>
      <c r="D6" s="5" t="s">
        <v>188</v>
      </c>
      <c r="E6" s="5" t="s">
        <v>188</v>
      </c>
      <c r="F6" s="5" t="s">
        <v>77</v>
      </c>
      <c r="G6" s="5" t="s">
        <v>152</v>
      </c>
      <c r="H6" s="5" t="s">
        <v>235</v>
      </c>
      <c r="I6" s="5" t="s">
        <v>158</v>
      </c>
      <c r="J6" s="5" t="s">
        <v>86</v>
      </c>
      <c r="K6" s="5" t="s">
        <v>131</v>
      </c>
      <c r="L6" s="5" t="s">
        <v>169</v>
      </c>
      <c r="M6" s="6">
        <v>44427</v>
      </c>
      <c r="N6" s="5"/>
      <c r="O6" s="5"/>
      <c r="P6" s="5"/>
      <c r="Q6" s="5"/>
      <c r="R6" s="5" t="s">
        <v>249</v>
      </c>
      <c r="S6" s="3">
        <v>1</v>
      </c>
      <c r="T6" s="7">
        <v>2950</v>
      </c>
      <c r="U6" s="5" t="s">
        <v>173</v>
      </c>
      <c r="V6" s="3">
        <v>250</v>
      </c>
      <c r="W6" s="7">
        <v>11.8</v>
      </c>
      <c r="X6" s="5" t="s">
        <v>258</v>
      </c>
      <c r="Y6" s="5" t="s">
        <v>253</v>
      </c>
      <c r="Z6" s="5" t="s">
        <v>116</v>
      </c>
      <c r="AA6" s="5" t="s">
        <v>176</v>
      </c>
      <c r="AB6" s="5" t="s">
        <v>139</v>
      </c>
      <c r="AC6" s="5" t="s">
        <v>176</v>
      </c>
      <c r="AD6" s="7">
        <v>2950</v>
      </c>
      <c r="AE6" s="7">
        <v>11.8</v>
      </c>
      <c r="AF6" s="5"/>
      <c r="AG6" s="5"/>
      <c r="AH6" s="5"/>
      <c r="AI6" s="5" t="s">
        <v>184</v>
      </c>
      <c r="AJ6" s="5" t="s">
        <v>55</v>
      </c>
      <c r="AK6" s="5"/>
      <c r="AL6" s="5" t="s">
        <v>14</v>
      </c>
      <c r="AM6" s="5"/>
      <c r="AN6" s="5"/>
      <c r="AO6" s="4"/>
      <c r="AP6" s="5"/>
      <c r="AQ6" s="5"/>
      <c r="AR6" s="5"/>
      <c r="AS6" s="5" t="s">
        <v>251</v>
      </c>
      <c r="AT6" s="8">
        <v>44427.653380845419</v>
      </c>
      <c r="AU6" s="5" t="s">
        <v>72</v>
      </c>
      <c r="AV6" s="7">
        <v>2950</v>
      </c>
      <c r="AW6" s="5"/>
      <c r="AX6" s="6">
        <v>44429</v>
      </c>
      <c r="AY6" s="8">
        <v>44561</v>
      </c>
      <c r="AZ6" s="5" t="s">
        <v>256</v>
      </c>
    </row>
    <row r="7" spans="1:52" x14ac:dyDescent="0.3">
      <c r="A7" s="3">
        <v>6</v>
      </c>
      <c r="B7" s="4" t="str">
        <f>HYPERLINK("https://my.zakupki.prom.ua/remote/dispatcher/state_purchase_view/30171500", "UA-2021-09-23-009210-b")</f>
        <v>UA-2021-09-23-009210-b</v>
      </c>
      <c r="C7" s="4" t="s">
        <v>173</v>
      </c>
      <c r="D7" s="5" t="s">
        <v>196</v>
      </c>
      <c r="E7" s="5" t="s">
        <v>196</v>
      </c>
      <c r="F7" s="5" t="s">
        <v>105</v>
      </c>
      <c r="G7" s="5" t="s">
        <v>152</v>
      </c>
      <c r="H7" s="5" t="s">
        <v>235</v>
      </c>
      <c r="I7" s="5" t="s">
        <v>158</v>
      </c>
      <c r="J7" s="5" t="s">
        <v>86</v>
      </c>
      <c r="K7" s="5" t="s">
        <v>131</v>
      </c>
      <c r="L7" s="5" t="s">
        <v>169</v>
      </c>
      <c r="M7" s="6">
        <v>44462</v>
      </c>
      <c r="N7" s="5"/>
      <c r="O7" s="5"/>
      <c r="P7" s="5"/>
      <c r="Q7" s="5"/>
      <c r="R7" s="5" t="s">
        <v>249</v>
      </c>
      <c r="S7" s="3">
        <v>1</v>
      </c>
      <c r="T7" s="7">
        <v>800</v>
      </c>
      <c r="U7" s="5" t="s">
        <v>173</v>
      </c>
      <c r="V7" s="3">
        <v>8</v>
      </c>
      <c r="W7" s="7">
        <v>100</v>
      </c>
      <c r="X7" s="5" t="s">
        <v>255</v>
      </c>
      <c r="Y7" s="5" t="s">
        <v>253</v>
      </c>
      <c r="Z7" s="5" t="s">
        <v>116</v>
      </c>
      <c r="AA7" s="5" t="s">
        <v>176</v>
      </c>
      <c r="AB7" s="5" t="s">
        <v>139</v>
      </c>
      <c r="AC7" s="5" t="s">
        <v>176</v>
      </c>
      <c r="AD7" s="7">
        <v>800</v>
      </c>
      <c r="AE7" s="7">
        <v>100</v>
      </c>
      <c r="AF7" s="5"/>
      <c r="AG7" s="5"/>
      <c r="AH7" s="5"/>
      <c r="AI7" s="5" t="s">
        <v>212</v>
      </c>
      <c r="AJ7" s="5" t="s">
        <v>68</v>
      </c>
      <c r="AK7" s="5"/>
      <c r="AL7" s="5" t="s">
        <v>22</v>
      </c>
      <c r="AM7" s="5"/>
      <c r="AN7" s="5"/>
      <c r="AO7" s="4"/>
      <c r="AP7" s="5"/>
      <c r="AQ7" s="5"/>
      <c r="AR7" s="5"/>
      <c r="AS7" s="5" t="s">
        <v>251</v>
      </c>
      <c r="AT7" s="8">
        <v>44462.631989260728</v>
      </c>
      <c r="AU7" s="5" t="s">
        <v>44</v>
      </c>
      <c r="AV7" s="7">
        <v>800</v>
      </c>
      <c r="AW7" s="5"/>
      <c r="AX7" s="6">
        <v>44561</v>
      </c>
      <c r="AY7" s="8">
        <v>44561</v>
      </c>
      <c r="AZ7" s="5" t="s">
        <v>256</v>
      </c>
    </row>
    <row r="8" spans="1:52" x14ac:dyDescent="0.3">
      <c r="A8" s="3">
        <v>7</v>
      </c>
      <c r="B8" s="4" t="str">
        <f>HYPERLINK("https://my.zakupki.prom.ua/remote/dispatcher/state_purchase_view/30998170", "UA-2021-10-22-004513-b")</f>
        <v>UA-2021-10-22-004513-b</v>
      </c>
      <c r="C8" s="4" t="s">
        <v>173</v>
      </c>
      <c r="D8" s="5" t="s">
        <v>162</v>
      </c>
      <c r="E8" s="5" t="s">
        <v>162</v>
      </c>
      <c r="F8" s="5" t="s">
        <v>64</v>
      </c>
      <c r="G8" s="5" t="s">
        <v>152</v>
      </c>
      <c r="H8" s="5" t="s">
        <v>235</v>
      </c>
      <c r="I8" s="5" t="s">
        <v>158</v>
      </c>
      <c r="J8" s="5" t="s">
        <v>86</v>
      </c>
      <c r="K8" s="5" t="s">
        <v>131</v>
      </c>
      <c r="L8" s="5" t="s">
        <v>131</v>
      </c>
      <c r="M8" s="6">
        <v>44491</v>
      </c>
      <c r="N8" s="5"/>
      <c r="O8" s="5"/>
      <c r="P8" s="5"/>
      <c r="Q8" s="5"/>
      <c r="R8" s="5" t="s">
        <v>249</v>
      </c>
      <c r="S8" s="3">
        <v>1</v>
      </c>
      <c r="T8" s="7">
        <v>2676</v>
      </c>
      <c r="U8" s="5" t="s">
        <v>173</v>
      </c>
      <c r="V8" s="3">
        <v>4</v>
      </c>
      <c r="W8" s="7">
        <v>669</v>
      </c>
      <c r="X8" s="5" t="s">
        <v>258</v>
      </c>
      <c r="Y8" s="5" t="s">
        <v>253</v>
      </c>
      <c r="Z8" s="5" t="s">
        <v>116</v>
      </c>
      <c r="AA8" s="5" t="s">
        <v>235</v>
      </c>
      <c r="AB8" s="5" t="s">
        <v>139</v>
      </c>
      <c r="AC8" s="5" t="s">
        <v>176</v>
      </c>
      <c r="AD8" s="7">
        <v>2676</v>
      </c>
      <c r="AE8" s="7">
        <v>669</v>
      </c>
      <c r="AF8" s="5"/>
      <c r="AG8" s="5"/>
      <c r="AH8" s="5"/>
      <c r="AI8" s="5" t="s">
        <v>232</v>
      </c>
      <c r="AJ8" s="5" t="s">
        <v>67</v>
      </c>
      <c r="AK8" s="5"/>
      <c r="AL8" s="5" t="s">
        <v>5</v>
      </c>
      <c r="AM8" s="5"/>
      <c r="AN8" s="5"/>
      <c r="AO8" s="4"/>
      <c r="AP8" s="5"/>
      <c r="AQ8" s="5"/>
      <c r="AR8" s="5"/>
      <c r="AS8" s="5" t="s">
        <v>251</v>
      </c>
      <c r="AT8" s="8">
        <v>44491.483537985478</v>
      </c>
      <c r="AU8" s="5" t="s">
        <v>40</v>
      </c>
      <c r="AV8" s="7">
        <v>2676</v>
      </c>
      <c r="AW8" s="5"/>
      <c r="AX8" s="6">
        <v>44499</v>
      </c>
      <c r="AY8" s="8">
        <v>44561</v>
      </c>
      <c r="AZ8" s="5" t="s">
        <v>256</v>
      </c>
    </row>
    <row r="9" spans="1:52" x14ac:dyDescent="0.3">
      <c r="A9" s="3">
        <v>8</v>
      </c>
      <c r="B9" s="4" t="str">
        <f>HYPERLINK("https://my.zakupki.prom.ua/remote/dispatcher/state_purchase_view/29176395", "UA-2021-08-19-009190-a")</f>
        <v>UA-2021-08-19-009190-a</v>
      </c>
      <c r="C9" s="4" t="s">
        <v>173</v>
      </c>
      <c r="D9" s="5" t="s">
        <v>203</v>
      </c>
      <c r="E9" s="5" t="s">
        <v>203</v>
      </c>
      <c r="F9" s="5" t="s">
        <v>42</v>
      </c>
      <c r="G9" s="5" t="s">
        <v>152</v>
      </c>
      <c r="H9" s="5" t="s">
        <v>235</v>
      </c>
      <c r="I9" s="5" t="s">
        <v>158</v>
      </c>
      <c r="J9" s="5" t="s">
        <v>86</v>
      </c>
      <c r="K9" s="5" t="s">
        <v>131</v>
      </c>
      <c r="L9" s="5" t="s">
        <v>169</v>
      </c>
      <c r="M9" s="6">
        <v>44427</v>
      </c>
      <c r="N9" s="5"/>
      <c r="O9" s="5"/>
      <c r="P9" s="5"/>
      <c r="Q9" s="5"/>
      <c r="R9" s="5" t="s">
        <v>249</v>
      </c>
      <c r="S9" s="3">
        <v>1</v>
      </c>
      <c r="T9" s="7">
        <v>2940</v>
      </c>
      <c r="U9" s="5" t="s">
        <v>173</v>
      </c>
      <c r="V9" s="3">
        <v>3</v>
      </c>
      <c r="W9" s="7">
        <v>980</v>
      </c>
      <c r="X9" s="5" t="s">
        <v>258</v>
      </c>
      <c r="Y9" s="5" t="s">
        <v>253</v>
      </c>
      <c r="Z9" s="5" t="s">
        <v>116</v>
      </c>
      <c r="AA9" s="5" t="s">
        <v>176</v>
      </c>
      <c r="AB9" s="5" t="s">
        <v>139</v>
      </c>
      <c r="AC9" s="5" t="s">
        <v>176</v>
      </c>
      <c r="AD9" s="7">
        <v>2940</v>
      </c>
      <c r="AE9" s="7">
        <v>980</v>
      </c>
      <c r="AF9" s="5"/>
      <c r="AG9" s="5"/>
      <c r="AH9" s="5"/>
      <c r="AI9" s="5" t="s">
        <v>134</v>
      </c>
      <c r="AJ9" s="5" t="s">
        <v>62</v>
      </c>
      <c r="AK9" s="5"/>
      <c r="AL9" s="5" t="s">
        <v>19</v>
      </c>
      <c r="AM9" s="5"/>
      <c r="AN9" s="5"/>
      <c r="AO9" s="4"/>
      <c r="AP9" s="5"/>
      <c r="AQ9" s="5"/>
      <c r="AR9" s="5"/>
      <c r="AS9" s="5" t="s">
        <v>251</v>
      </c>
      <c r="AT9" s="8">
        <v>44427.636218626947</v>
      </c>
      <c r="AU9" s="5" t="s">
        <v>100</v>
      </c>
      <c r="AV9" s="7">
        <v>2940</v>
      </c>
      <c r="AW9" s="5"/>
      <c r="AX9" s="6">
        <v>44561</v>
      </c>
      <c r="AY9" s="8">
        <v>44561</v>
      </c>
      <c r="AZ9" s="5" t="s">
        <v>256</v>
      </c>
    </row>
    <row r="10" spans="1:52" x14ac:dyDescent="0.3">
      <c r="A10" s="3">
        <v>9</v>
      </c>
      <c r="B10" s="4" t="str">
        <f>HYPERLINK("https://my.zakupki.prom.ua/remote/dispatcher/state_purchase_view/27881703", "UA-2021-07-01-004448-c")</f>
        <v>UA-2021-07-01-004448-c</v>
      </c>
      <c r="C10" s="4" t="s">
        <v>173</v>
      </c>
      <c r="D10" s="5" t="s">
        <v>137</v>
      </c>
      <c r="E10" s="5" t="s">
        <v>137</v>
      </c>
      <c r="F10" s="5" t="s">
        <v>91</v>
      </c>
      <c r="G10" s="5" t="s">
        <v>138</v>
      </c>
      <c r="H10" s="5" t="s">
        <v>235</v>
      </c>
      <c r="I10" s="5" t="s">
        <v>158</v>
      </c>
      <c r="J10" s="5" t="s">
        <v>86</v>
      </c>
      <c r="K10" s="5" t="s">
        <v>131</v>
      </c>
      <c r="L10" s="5" t="s">
        <v>169</v>
      </c>
      <c r="M10" s="6">
        <v>44378</v>
      </c>
      <c r="N10" s="6">
        <v>44378</v>
      </c>
      <c r="O10" s="6">
        <v>44386</v>
      </c>
      <c r="P10" s="6">
        <v>44378</v>
      </c>
      <c r="Q10" s="6">
        <v>44396</v>
      </c>
      <c r="R10" s="8">
        <v>44397.47693287037</v>
      </c>
      <c r="S10" s="3">
        <v>2</v>
      </c>
      <c r="T10" s="7">
        <v>9000000</v>
      </c>
      <c r="U10" s="5" t="s">
        <v>173</v>
      </c>
      <c r="V10" s="3">
        <v>1</v>
      </c>
      <c r="W10" s="7">
        <v>9000000</v>
      </c>
      <c r="X10" s="5" t="s">
        <v>257</v>
      </c>
      <c r="Y10" s="7">
        <v>45000</v>
      </c>
      <c r="Z10" s="5" t="s">
        <v>116</v>
      </c>
      <c r="AA10" s="5" t="s">
        <v>235</v>
      </c>
      <c r="AB10" s="5" t="s">
        <v>90</v>
      </c>
      <c r="AC10" s="5" t="s">
        <v>176</v>
      </c>
      <c r="AD10" s="7">
        <v>8928012.8499999996</v>
      </c>
      <c r="AE10" s="7">
        <v>8928012.8499999996</v>
      </c>
      <c r="AF10" s="5" t="s">
        <v>227</v>
      </c>
      <c r="AG10" s="7">
        <v>71987.150000000373</v>
      </c>
      <c r="AH10" s="7">
        <v>7.9985722222222638E-3</v>
      </c>
      <c r="AI10" s="5" t="s">
        <v>227</v>
      </c>
      <c r="AJ10" s="5" t="s">
        <v>85</v>
      </c>
      <c r="AK10" s="5" t="s">
        <v>119</v>
      </c>
      <c r="AL10" s="5" t="s">
        <v>78</v>
      </c>
      <c r="AM10" s="7">
        <v>71987.150000000373</v>
      </c>
      <c r="AN10" s="7">
        <v>7.9985722222222638E-3</v>
      </c>
      <c r="AO10" s="4" t="str">
        <f>HYPERLINK("https://auction.openprocurement.org/tenders/b0273c9abed54a888dbb0a6276a74cae")</f>
        <v>https://auction.openprocurement.org/tenders/b0273c9abed54a888dbb0a6276a74cae</v>
      </c>
      <c r="AP10" s="8">
        <v>44397.588620077571</v>
      </c>
      <c r="AQ10" s="6">
        <v>44408</v>
      </c>
      <c r="AR10" s="6">
        <v>44418</v>
      </c>
      <c r="AS10" s="5" t="s">
        <v>251</v>
      </c>
      <c r="AT10" s="8">
        <v>44413.51765533461</v>
      </c>
      <c r="AU10" s="5" t="s">
        <v>26</v>
      </c>
      <c r="AV10" s="7">
        <v>8928012.8499999996</v>
      </c>
      <c r="AW10" s="5"/>
      <c r="AX10" s="6">
        <v>44530</v>
      </c>
      <c r="AY10" s="8">
        <v>44561</v>
      </c>
      <c r="AZ10" s="5" t="s">
        <v>256</v>
      </c>
    </row>
    <row r="11" spans="1:52" x14ac:dyDescent="0.3">
      <c r="A11" s="3">
        <v>10</v>
      </c>
      <c r="B11" s="4" t="str">
        <f>HYPERLINK("https://my.zakupki.prom.ua/remote/dispatcher/state_purchase_view/30662429", "UA-2021-10-11-003923-b")</f>
        <v>UA-2021-10-11-003923-b</v>
      </c>
      <c r="C11" s="4" t="s">
        <v>173</v>
      </c>
      <c r="D11" s="5" t="s">
        <v>163</v>
      </c>
      <c r="E11" s="5" t="s">
        <v>163</v>
      </c>
      <c r="F11" s="5" t="s">
        <v>89</v>
      </c>
      <c r="G11" s="5" t="s">
        <v>152</v>
      </c>
      <c r="H11" s="5" t="s">
        <v>235</v>
      </c>
      <c r="I11" s="5" t="s">
        <v>158</v>
      </c>
      <c r="J11" s="5" t="s">
        <v>86</v>
      </c>
      <c r="K11" s="5" t="s">
        <v>131</v>
      </c>
      <c r="L11" s="5" t="s">
        <v>131</v>
      </c>
      <c r="M11" s="6">
        <v>44480</v>
      </c>
      <c r="N11" s="5"/>
      <c r="O11" s="5"/>
      <c r="P11" s="5"/>
      <c r="Q11" s="5"/>
      <c r="R11" s="5" t="s">
        <v>249</v>
      </c>
      <c r="S11" s="3">
        <v>1</v>
      </c>
      <c r="T11" s="7">
        <v>1900</v>
      </c>
      <c r="U11" s="5" t="s">
        <v>173</v>
      </c>
      <c r="V11" s="3">
        <v>1</v>
      </c>
      <c r="W11" s="7">
        <v>1900</v>
      </c>
      <c r="X11" s="5" t="s">
        <v>258</v>
      </c>
      <c r="Y11" s="5" t="s">
        <v>253</v>
      </c>
      <c r="Z11" s="5" t="s">
        <v>116</v>
      </c>
      <c r="AA11" s="5" t="s">
        <v>176</v>
      </c>
      <c r="AB11" s="5" t="s">
        <v>139</v>
      </c>
      <c r="AC11" s="5" t="s">
        <v>176</v>
      </c>
      <c r="AD11" s="7">
        <v>1900</v>
      </c>
      <c r="AE11" s="7">
        <v>1900</v>
      </c>
      <c r="AF11" s="5"/>
      <c r="AG11" s="5"/>
      <c r="AH11" s="5"/>
      <c r="AI11" s="5" t="s">
        <v>222</v>
      </c>
      <c r="AJ11" s="5" t="s">
        <v>37</v>
      </c>
      <c r="AK11" s="5"/>
      <c r="AL11" s="5" t="s">
        <v>13</v>
      </c>
      <c r="AM11" s="5"/>
      <c r="AN11" s="5"/>
      <c r="AO11" s="4"/>
      <c r="AP11" s="5"/>
      <c r="AQ11" s="5"/>
      <c r="AR11" s="5"/>
      <c r="AS11" s="5" t="s">
        <v>251</v>
      </c>
      <c r="AT11" s="8">
        <v>44480.490313273032</v>
      </c>
      <c r="AU11" s="5" t="s">
        <v>98</v>
      </c>
      <c r="AV11" s="7">
        <v>1900</v>
      </c>
      <c r="AW11" s="5"/>
      <c r="AX11" s="6">
        <v>44561</v>
      </c>
      <c r="AY11" s="8">
        <v>44561</v>
      </c>
      <c r="AZ11" s="5" t="s">
        <v>256</v>
      </c>
    </row>
    <row r="12" spans="1:52" x14ac:dyDescent="0.3">
      <c r="A12" s="3">
        <v>11</v>
      </c>
      <c r="B12" s="4" t="str">
        <f>HYPERLINK("https://my.zakupki.prom.ua/remote/dispatcher/state_purchase_view/30259350", "UA-2021-09-27-006391-b")</f>
        <v>UA-2021-09-27-006391-b</v>
      </c>
      <c r="C12" s="4" t="s">
        <v>173</v>
      </c>
      <c r="D12" s="5" t="s">
        <v>155</v>
      </c>
      <c r="E12" s="5" t="s">
        <v>156</v>
      </c>
      <c r="F12" s="5" t="s">
        <v>63</v>
      </c>
      <c r="G12" s="5" t="s">
        <v>149</v>
      </c>
      <c r="H12" s="5" t="s">
        <v>235</v>
      </c>
      <c r="I12" s="5" t="s">
        <v>158</v>
      </c>
      <c r="J12" s="5" t="s">
        <v>86</v>
      </c>
      <c r="K12" s="5" t="s">
        <v>131</v>
      </c>
      <c r="L12" s="5" t="s">
        <v>131</v>
      </c>
      <c r="M12" s="6">
        <v>44466</v>
      </c>
      <c r="N12" s="6">
        <v>44466</v>
      </c>
      <c r="O12" s="6">
        <v>44470</v>
      </c>
      <c r="P12" s="6">
        <v>44470</v>
      </c>
      <c r="Q12" s="6">
        <v>44475</v>
      </c>
      <c r="R12" s="8">
        <v>44476.551076388889</v>
      </c>
      <c r="S12" s="3">
        <v>2</v>
      </c>
      <c r="T12" s="7">
        <v>12000</v>
      </c>
      <c r="U12" s="5" t="s">
        <v>173</v>
      </c>
      <c r="V12" s="3">
        <v>818</v>
      </c>
      <c r="W12" s="7">
        <v>14.67</v>
      </c>
      <c r="X12" s="5" t="s">
        <v>258</v>
      </c>
      <c r="Y12" s="7">
        <v>60</v>
      </c>
      <c r="Z12" s="5" t="s">
        <v>116</v>
      </c>
      <c r="AA12" s="5" t="s">
        <v>235</v>
      </c>
      <c r="AB12" s="5" t="s">
        <v>139</v>
      </c>
      <c r="AC12" s="5" t="s">
        <v>176</v>
      </c>
      <c r="AD12" s="7">
        <v>11549.46</v>
      </c>
      <c r="AE12" s="7">
        <v>14.119144254278728</v>
      </c>
      <c r="AF12" s="5" t="s">
        <v>223</v>
      </c>
      <c r="AG12" s="7">
        <v>450.54000000000087</v>
      </c>
      <c r="AH12" s="7">
        <v>3.7545000000000071E-2</v>
      </c>
      <c r="AI12" s="5" t="s">
        <v>223</v>
      </c>
      <c r="AJ12" s="5" t="s">
        <v>82</v>
      </c>
      <c r="AK12" s="5" t="s">
        <v>118</v>
      </c>
      <c r="AL12" s="5" t="s">
        <v>15</v>
      </c>
      <c r="AM12" s="7">
        <v>450.54000000000087</v>
      </c>
      <c r="AN12" s="7">
        <v>3.7545000000000071E-2</v>
      </c>
      <c r="AO12" s="4" t="str">
        <f>HYPERLINK("https://auctions.prozorro.gov.ua/tenders/af846ef679d1417da47e068e0cfe0ae5")</f>
        <v>https://auctions.prozorro.gov.ua/tenders/af846ef679d1417da47e068e0cfe0ae5</v>
      </c>
      <c r="AP12" s="8">
        <v>44480.781895031585</v>
      </c>
      <c r="AQ12" s="6">
        <v>44483</v>
      </c>
      <c r="AR12" s="6">
        <v>44500</v>
      </c>
      <c r="AS12" s="5" t="s">
        <v>251</v>
      </c>
      <c r="AT12" s="8">
        <v>44495.860400326033</v>
      </c>
      <c r="AU12" s="5" t="s">
        <v>52</v>
      </c>
      <c r="AV12" s="7">
        <v>11549.46</v>
      </c>
      <c r="AW12" s="5"/>
      <c r="AX12" s="6">
        <v>44499</v>
      </c>
      <c r="AY12" s="8">
        <v>44561</v>
      </c>
      <c r="AZ12" s="5" t="s">
        <v>256</v>
      </c>
    </row>
    <row r="13" spans="1:52" x14ac:dyDescent="0.3">
      <c r="A13" s="3">
        <v>12</v>
      </c>
      <c r="B13" s="4" t="str">
        <f>HYPERLINK("https://my.zakupki.prom.ua/remote/dispatcher/state_purchase_view/29176920", "UA-2021-08-19-009319-a")</f>
        <v>UA-2021-08-19-009319-a</v>
      </c>
      <c r="C13" s="4" t="s">
        <v>173</v>
      </c>
      <c r="D13" s="5" t="s">
        <v>132</v>
      </c>
      <c r="E13" s="5" t="s">
        <v>132</v>
      </c>
      <c r="F13" s="5" t="s">
        <v>35</v>
      </c>
      <c r="G13" s="5" t="s">
        <v>152</v>
      </c>
      <c r="H13" s="5" t="s">
        <v>235</v>
      </c>
      <c r="I13" s="5" t="s">
        <v>158</v>
      </c>
      <c r="J13" s="5" t="s">
        <v>86</v>
      </c>
      <c r="K13" s="5" t="s">
        <v>131</v>
      </c>
      <c r="L13" s="5" t="s">
        <v>169</v>
      </c>
      <c r="M13" s="6">
        <v>44427</v>
      </c>
      <c r="N13" s="5"/>
      <c r="O13" s="5"/>
      <c r="P13" s="5"/>
      <c r="Q13" s="5"/>
      <c r="R13" s="5" t="s">
        <v>249</v>
      </c>
      <c r="S13" s="3">
        <v>1</v>
      </c>
      <c r="T13" s="7">
        <v>2317</v>
      </c>
      <c r="U13" s="5" t="s">
        <v>173</v>
      </c>
      <c r="V13" s="3">
        <v>7</v>
      </c>
      <c r="W13" s="7">
        <v>331</v>
      </c>
      <c r="X13" s="5" t="s">
        <v>258</v>
      </c>
      <c r="Y13" s="5" t="s">
        <v>253</v>
      </c>
      <c r="Z13" s="5" t="s">
        <v>116</v>
      </c>
      <c r="AA13" s="5" t="s">
        <v>176</v>
      </c>
      <c r="AB13" s="5" t="s">
        <v>139</v>
      </c>
      <c r="AC13" s="5" t="s">
        <v>176</v>
      </c>
      <c r="AD13" s="7">
        <v>2317</v>
      </c>
      <c r="AE13" s="7">
        <v>331</v>
      </c>
      <c r="AF13" s="5"/>
      <c r="AG13" s="5"/>
      <c r="AH13" s="5"/>
      <c r="AI13" s="5" t="s">
        <v>134</v>
      </c>
      <c r="AJ13" s="5" t="s">
        <v>62</v>
      </c>
      <c r="AK13" s="5"/>
      <c r="AL13" s="5" t="s">
        <v>19</v>
      </c>
      <c r="AM13" s="5"/>
      <c r="AN13" s="5"/>
      <c r="AO13" s="4"/>
      <c r="AP13" s="5"/>
      <c r="AQ13" s="5"/>
      <c r="AR13" s="5"/>
      <c r="AS13" s="5" t="s">
        <v>251</v>
      </c>
      <c r="AT13" s="8">
        <v>44427.641706293391</v>
      </c>
      <c r="AU13" s="5" t="s">
        <v>99</v>
      </c>
      <c r="AV13" s="7">
        <v>2317</v>
      </c>
      <c r="AW13" s="5"/>
      <c r="AX13" s="6">
        <v>44561</v>
      </c>
      <c r="AY13" s="8">
        <v>44561</v>
      </c>
      <c r="AZ13" s="5" t="s">
        <v>256</v>
      </c>
    </row>
    <row r="14" spans="1:52" x14ac:dyDescent="0.3">
      <c r="A14" s="3">
        <v>13</v>
      </c>
      <c r="B14" s="4" t="str">
        <f>HYPERLINK("https://my.zakupki.prom.ua/remote/dispatcher/state_purchase_view/32871525", "UA-2021-12-09-019357-c")</f>
        <v>UA-2021-12-09-019357-c</v>
      </c>
      <c r="C14" s="4" t="s">
        <v>173</v>
      </c>
      <c r="D14" s="5" t="s">
        <v>164</v>
      </c>
      <c r="E14" s="5" t="s">
        <v>164</v>
      </c>
      <c r="F14" s="5" t="s">
        <v>106</v>
      </c>
      <c r="G14" s="5" t="s">
        <v>152</v>
      </c>
      <c r="H14" s="5" t="s">
        <v>235</v>
      </c>
      <c r="I14" s="5" t="s">
        <v>158</v>
      </c>
      <c r="J14" s="5" t="s">
        <v>86</v>
      </c>
      <c r="K14" s="5" t="s">
        <v>131</v>
      </c>
      <c r="L14" s="5" t="s">
        <v>131</v>
      </c>
      <c r="M14" s="6">
        <v>44539</v>
      </c>
      <c r="N14" s="5"/>
      <c r="O14" s="5"/>
      <c r="P14" s="5"/>
      <c r="Q14" s="5"/>
      <c r="R14" s="5" t="s">
        <v>249</v>
      </c>
      <c r="S14" s="3">
        <v>1</v>
      </c>
      <c r="T14" s="7">
        <v>1200</v>
      </c>
      <c r="U14" s="5" t="s">
        <v>173</v>
      </c>
      <c r="V14" s="3">
        <v>1</v>
      </c>
      <c r="W14" s="7">
        <v>1200</v>
      </c>
      <c r="X14" s="5" t="s">
        <v>255</v>
      </c>
      <c r="Y14" s="5" t="s">
        <v>253</v>
      </c>
      <c r="Z14" s="5" t="s">
        <v>116</v>
      </c>
      <c r="AA14" s="5" t="s">
        <v>176</v>
      </c>
      <c r="AB14" s="5" t="s">
        <v>139</v>
      </c>
      <c r="AC14" s="5" t="s">
        <v>176</v>
      </c>
      <c r="AD14" s="7">
        <v>1200</v>
      </c>
      <c r="AE14" s="7">
        <v>1200</v>
      </c>
      <c r="AF14" s="5"/>
      <c r="AG14" s="5"/>
      <c r="AH14" s="5"/>
      <c r="AI14" s="5" t="s">
        <v>248</v>
      </c>
      <c r="AJ14" s="5" t="s">
        <v>53</v>
      </c>
      <c r="AK14" s="5"/>
      <c r="AL14" s="5" t="s">
        <v>1</v>
      </c>
      <c r="AM14" s="5"/>
      <c r="AN14" s="5"/>
      <c r="AO14" s="4"/>
      <c r="AP14" s="5"/>
      <c r="AQ14" s="5"/>
      <c r="AR14" s="5"/>
      <c r="AS14" s="5" t="s">
        <v>251</v>
      </c>
      <c r="AT14" s="8">
        <v>44539.748661436621</v>
      </c>
      <c r="AU14" s="5" t="s">
        <v>186</v>
      </c>
      <c r="AV14" s="7">
        <v>1200</v>
      </c>
      <c r="AW14" s="5"/>
      <c r="AX14" s="6">
        <v>44561</v>
      </c>
      <c r="AY14" s="8">
        <v>44561</v>
      </c>
      <c r="AZ14" s="5" t="s">
        <v>256</v>
      </c>
    </row>
    <row r="15" spans="1:52" x14ac:dyDescent="0.3">
      <c r="A15" s="3">
        <v>14</v>
      </c>
      <c r="B15" s="4" t="str">
        <f>HYPERLINK("https://my.zakupki.prom.ua/remote/dispatcher/state_purchase_view/30837402", "UA-2021-10-18-014746-c")</f>
        <v>UA-2021-10-18-014746-c</v>
      </c>
      <c r="C15" s="4" t="s">
        <v>173</v>
      </c>
      <c r="D15" s="5" t="s">
        <v>197</v>
      </c>
      <c r="E15" s="5" t="s">
        <v>197</v>
      </c>
      <c r="F15" s="5" t="s">
        <v>109</v>
      </c>
      <c r="G15" s="5" t="s">
        <v>138</v>
      </c>
      <c r="H15" s="5" t="s">
        <v>235</v>
      </c>
      <c r="I15" s="5" t="s">
        <v>158</v>
      </c>
      <c r="J15" s="5" t="s">
        <v>86</v>
      </c>
      <c r="K15" s="5" t="s">
        <v>131</v>
      </c>
      <c r="L15" s="5" t="s">
        <v>131</v>
      </c>
      <c r="M15" s="6">
        <v>44487</v>
      </c>
      <c r="N15" s="6">
        <v>44487</v>
      </c>
      <c r="O15" s="6">
        <v>44495</v>
      </c>
      <c r="P15" s="6">
        <v>44487</v>
      </c>
      <c r="Q15" s="6">
        <v>44505</v>
      </c>
      <c r="R15" s="8">
        <v>44508.482175925928</v>
      </c>
      <c r="S15" s="3">
        <v>3</v>
      </c>
      <c r="T15" s="7">
        <v>1200000</v>
      </c>
      <c r="U15" s="5" t="s">
        <v>173</v>
      </c>
      <c r="V15" s="3">
        <v>1</v>
      </c>
      <c r="W15" s="7">
        <v>1200000</v>
      </c>
      <c r="X15" s="5" t="s">
        <v>255</v>
      </c>
      <c r="Y15" s="7">
        <v>6000</v>
      </c>
      <c r="Z15" s="5" t="s">
        <v>116</v>
      </c>
      <c r="AA15" s="5" t="s">
        <v>235</v>
      </c>
      <c r="AB15" s="5" t="s">
        <v>101</v>
      </c>
      <c r="AC15" s="5" t="s">
        <v>176</v>
      </c>
      <c r="AD15" s="7">
        <v>1143900</v>
      </c>
      <c r="AE15" s="7">
        <v>1143900</v>
      </c>
      <c r="AF15" s="5" t="s">
        <v>231</v>
      </c>
      <c r="AG15" s="7">
        <v>56100</v>
      </c>
      <c r="AH15" s="7">
        <v>4.675E-2</v>
      </c>
      <c r="AI15" s="5" t="s">
        <v>141</v>
      </c>
      <c r="AJ15" s="5" t="s">
        <v>71</v>
      </c>
      <c r="AK15" s="5" t="s">
        <v>122</v>
      </c>
      <c r="AL15" s="5" t="s">
        <v>3</v>
      </c>
      <c r="AM15" s="7">
        <v>55000</v>
      </c>
      <c r="AN15" s="7">
        <v>4.583333333333333E-2</v>
      </c>
      <c r="AO15" s="4" t="str">
        <f>HYPERLINK("https://auctions.prozorro.gov.ua/tenders/3a4d9407ef8d41a7968b69a0c9fd281f")</f>
        <v>https://auctions.prozorro.gov.ua/tenders/3a4d9407ef8d41a7968b69a0c9fd281f</v>
      </c>
      <c r="AP15" s="8">
        <v>44517.469853514121</v>
      </c>
      <c r="AQ15" s="6">
        <v>44528</v>
      </c>
      <c r="AR15" s="6">
        <v>44538</v>
      </c>
      <c r="AS15" s="5" t="s">
        <v>251</v>
      </c>
      <c r="AT15" s="8">
        <v>44529.765528058822</v>
      </c>
      <c r="AU15" s="5" t="s">
        <v>61</v>
      </c>
      <c r="AV15" s="7">
        <v>1145000</v>
      </c>
      <c r="AW15" s="5"/>
      <c r="AX15" s="6">
        <v>44550</v>
      </c>
      <c r="AY15" s="8">
        <v>44561</v>
      </c>
      <c r="AZ15" s="5" t="s">
        <v>256</v>
      </c>
    </row>
    <row r="16" spans="1:52" x14ac:dyDescent="0.3">
      <c r="A16" s="3">
        <v>15</v>
      </c>
      <c r="B16" s="4" t="str">
        <f>HYPERLINK("https://my.zakupki.prom.ua/remote/dispatcher/state_purchase_view/29174918", "UA-2021-08-19-008750-a")</f>
        <v>UA-2021-08-19-008750-a</v>
      </c>
      <c r="C16" s="4" t="s">
        <v>173</v>
      </c>
      <c r="D16" s="5" t="s">
        <v>202</v>
      </c>
      <c r="E16" s="5" t="s">
        <v>202</v>
      </c>
      <c r="F16" s="5" t="s">
        <v>74</v>
      </c>
      <c r="G16" s="5" t="s">
        <v>152</v>
      </c>
      <c r="H16" s="5" t="s">
        <v>235</v>
      </c>
      <c r="I16" s="5" t="s">
        <v>158</v>
      </c>
      <c r="J16" s="5" t="s">
        <v>86</v>
      </c>
      <c r="K16" s="5" t="s">
        <v>131</v>
      </c>
      <c r="L16" s="5" t="s">
        <v>169</v>
      </c>
      <c r="M16" s="6">
        <v>44427</v>
      </c>
      <c r="N16" s="5"/>
      <c r="O16" s="5"/>
      <c r="P16" s="5"/>
      <c r="Q16" s="5"/>
      <c r="R16" s="5" t="s">
        <v>249</v>
      </c>
      <c r="S16" s="3">
        <v>1</v>
      </c>
      <c r="T16" s="7">
        <v>2996</v>
      </c>
      <c r="U16" s="5" t="s">
        <v>173</v>
      </c>
      <c r="V16" s="3">
        <v>4</v>
      </c>
      <c r="W16" s="7">
        <v>749</v>
      </c>
      <c r="X16" s="5" t="s">
        <v>258</v>
      </c>
      <c r="Y16" s="5" t="s">
        <v>253</v>
      </c>
      <c r="Z16" s="5" t="s">
        <v>116</v>
      </c>
      <c r="AA16" s="5" t="s">
        <v>176</v>
      </c>
      <c r="AB16" s="5" t="s">
        <v>139</v>
      </c>
      <c r="AC16" s="5" t="s">
        <v>176</v>
      </c>
      <c r="AD16" s="7">
        <v>2996</v>
      </c>
      <c r="AE16" s="7">
        <v>749</v>
      </c>
      <c r="AF16" s="5"/>
      <c r="AG16" s="5"/>
      <c r="AH16" s="5"/>
      <c r="AI16" s="5" t="s">
        <v>134</v>
      </c>
      <c r="AJ16" s="5" t="s">
        <v>62</v>
      </c>
      <c r="AK16" s="5"/>
      <c r="AL16" s="5" t="s">
        <v>19</v>
      </c>
      <c r="AM16" s="5"/>
      <c r="AN16" s="5"/>
      <c r="AO16" s="4"/>
      <c r="AP16" s="5"/>
      <c r="AQ16" s="5"/>
      <c r="AR16" s="5"/>
      <c r="AS16" s="5" t="s">
        <v>251</v>
      </c>
      <c r="AT16" s="8">
        <v>44427.624454578145</v>
      </c>
      <c r="AU16" s="5" t="s">
        <v>95</v>
      </c>
      <c r="AV16" s="7">
        <v>2996</v>
      </c>
      <c r="AW16" s="5"/>
      <c r="AX16" s="6">
        <v>44561</v>
      </c>
      <c r="AY16" s="8">
        <v>44561</v>
      </c>
      <c r="AZ16" s="5" t="s">
        <v>256</v>
      </c>
    </row>
    <row r="17" spans="1:52" x14ac:dyDescent="0.3">
      <c r="A17" s="3">
        <v>16</v>
      </c>
      <c r="B17" s="4" t="str">
        <f>HYPERLINK("https://my.zakupki.prom.ua/remote/dispatcher/state_purchase_view/29175757", "UA-2021-08-19-009022-a")</f>
        <v>UA-2021-08-19-009022-a</v>
      </c>
      <c r="C17" s="4" t="s">
        <v>173</v>
      </c>
      <c r="D17" s="5" t="s">
        <v>245</v>
      </c>
      <c r="E17" s="5" t="s">
        <v>246</v>
      </c>
      <c r="F17" s="5" t="s">
        <v>34</v>
      </c>
      <c r="G17" s="5" t="s">
        <v>152</v>
      </c>
      <c r="H17" s="5" t="s">
        <v>235</v>
      </c>
      <c r="I17" s="5" t="s">
        <v>158</v>
      </c>
      <c r="J17" s="5" t="s">
        <v>86</v>
      </c>
      <c r="K17" s="5" t="s">
        <v>131</v>
      </c>
      <c r="L17" s="5" t="s">
        <v>169</v>
      </c>
      <c r="M17" s="6">
        <v>44427</v>
      </c>
      <c r="N17" s="5"/>
      <c r="O17" s="5"/>
      <c r="P17" s="5"/>
      <c r="Q17" s="5"/>
      <c r="R17" s="5" t="s">
        <v>249</v>
      </c>
      <c r="S17" s="3">
        <v>1</v>
      </c>
      <c r="T17" s="7">
        <v>2422</v>
      </c>
      <c r="U17" s="5" t="s">
        <v>173</v>
      </c>
      <c r="V17" s="3">
        <v>7</v>
      </c>
      <c r="W17" s="7">
        <v>346</v>
      </c>
      <c r="X17" s="5" t="s">
        <v>258</v>
      </c>
      <c r="Y17" s="5" t="s">
        <v>253</v>
      </c>
      <c r="Z17" s="5" t="s">
        <v>116</v>
      </c>
      <c r="AA17" s="5" t="s">
        <v>176</v>
      </c>
      <c r="AB17" s="5" t="s">
        <v>139</v>
      </c>
      <c r="AC17" s="5" t="s">
        <v>176</v>
      </c>
      <c r="AD17" s="7">
        <v>2422</v>
      </c>
      <c r="AE17" s="7">
        <v>346</v>
      </c>
      <c r="AF17" s="5"/>
      <c r="AG17" s="5"/>
      <c r="AH17" s="5"/>
      <c r="AI17" s="5" t="s">
        <v>134</v>
      </c>
      <c r="AJ17" s="5" t="s">
        <v>62</v>
      </c>
      <c r="AK17" s="5"/>
      <c r="AL17" s="5" t="s">
        <v>19</v>
      </c>
      <c r="AM17" s="5"/>
      <c r="AN17" s="5"/>
      <c r="AO17" s="4"/>
      <c r="AP17" s="5"/>
      <c r="AQ17" s="5"/>
      <c r="AR17" s="5"/>
      <c r="AS17" s="5" t="s">
        <v>251</v>
      </c>
      <c r="AT17" s="8">
        <v>44427.631537474132</v>
      </c>
      <c r="AU17" s="5" t="s">
        <v>97</v>
      </c>
      <c r="AV17" s="7">
        <v>2422</v>
      </c>
      <c r="AW17" s="5"/>
      <c r="AX17" s="6">
        <v>44561</v>
      </c>
      <c r="AY17" s="8">
        <v>44561</v>
      </c>
      <c r="AZ17" s="5" t="s">
        <v>256</v>
      </c>
    </row>
    <row r="18" spans="1:52" x14ac:dyDescent="0.3">
      <c r="A18" s="3">
        <v>17</v>
      </c>
      <c r="B18" s="4" t="str">
        <f>HYPERLINK("https://my.zakupki.prom.ua/remote/dispatcher/state_purchase_view/25539786", "UA-2021-04-05-006541-a")</f>
        <v>UA-2021-04-05-006541-a</v>
      </c>
      <c r="C18" s="4" t="s">
        <v>173</v>
      </c>
      <c r="D18" s="5" t="s">
        <v>161</v>
      </c>
      <c r="E18" s="5" t="s">
        <v>161</v>
      </c>
      <c r="F18" s="5" t="s">
        <v>66</v>
      </c>
      <c r="G18" s="5" t="s">
        <v>152</v>
      </c>
      <c r="H18" s="5" t="s">
        <v>235</v>
      </c>
      <c r="I18" s="5" t="s">
        <v>158</v>
      </c>
      <c r="J18" s="5" t="s">
        <v>86</v>
      </c>
      <c r="K18" s="5" t="s">
        <v>131</v>
      </c>
      <c r="L18" s="5" t="s">
        <v>169</v>
      </c>
      <c r="M18" s="6">
        <v>44291</v>
      </c>
      <c r="N18" s="5"/>
      <c r="O18" s="5"/>
      <c r="P18" s="5"/>
      <c r="Q18" s="5"/>
      <c r="R18" s="5" t="s">
        <v>249</v>
      </c>
      <c r="S18" s="3">
        <v>1</v>
      </c>
      <c r="T18" s="7">
        <v>695</v>
      </c>
      <c r="U18" s="5" t="s">
        <v>173</v>
      </c>
      <c r="V18" s="3">
        <v>1</v>
      </c>
      <c r="W18" s="7">
        <v>695</v>
      </c>
      <c r="X18" s="5" t="s">
        <v>254</v>
      </c>
      <c r="Y18" s="5" t="s">
        <v>253</v>
      </c>
      <c r="Z18" s="5" t="s">
        <v>116</v>
      </c>
      <c r="AA18" s="5" t="s">
        <v>176</v>
      </c>
      <c r="AB18" s="5" t="s">
        <v>139</v>
      </c>
      <c r="AC18" s="5" t="s">
        <v>176</v>
      </c>
      <c r="AD18" s="7">
        <v>695</v>
      </c>
      <c r="AE18" s="7">
        <v>695</v>
      </c>
      <c r="AF18" s="5"/>
      <c r="AG18" s="5"/>
      <c r="AH18" s="5"/>
      <c r="AI18" s="5" t="s">
        <v>233</v>
      </c>
      <c r="AJ18" s="5" t="s">
        <v>76</v>
      </c>
      <c r="AK18" s="5"/>
      <c r="AL18" s="5" t="s">
        <v>8</v>
      </c>
      <c r="AM18" s="5"/>
      <c r="AN18" s="5"/>
      <c r="AO18" s="4"/>
      <c r="AP18" s="5"/>
      <c r="AQ18" s="5"/>
      <c r="AR18" s="5"/>
      <c r="AS18" s="5" t="s">
        <v>251</v>
      </c>
      <c r="AT18" s="8">
        <v>44292.427452363401</v>
      </c>
      <c r="AU18" s="5" t="s">
        <v>39</v>
      </c>
      <c r="AV18" s="7">
        <v>695</v>
      </c>
      <c r="AW18" s="6">
        <v>44287</v>
      </c>
      <c r="AX18" s="6">
        <v>44561</v>
      </c>
      <c r="AY18" s="8">
        <v>44561</v>
      </c>
      <c r="AZ18" s="5" t="s">
        <v>256</v>
      </c>
    </row>
    <row r="19" spans="1:52" x14ac:dyDescent="0.3">
      <c r="A19" s="3">
        <v>18</v>
      </c>
      <c r="B19" s="4" t="str">
        <f>HYPERLINK("https://my.zakupki.prom.ua/remote/dispatcher/state_purchase_view/25701243", "UA-2021-04-09-007053-a")</f>
        <v>UA-2021-04-09-007053-a</v>
      </c>
      <c r="C19" s="4" t="s">
        <v>173</v>
      </c>
      <c r="D19" s="5" t="s">
        <v>200</v>
      </c>
      <c r="E19" s="5" t="s">
        <v>200</v>
      </c>
      <c r="F19" s="5" t="s">
        <v>108</v>
      </c>
      <c r="G19" s="5" t="s">
        <v>149</v>
      </c>
      <c r="H19" s="5" t="s">
        <v>235</v>
      </c>
      <c r="I19" s="5" t="s">
        <v>158</v>
      </c>
      <c r="J19" s="5" t="s">
        <v>86</v>
      </c>
      <c r="K19" s="5" t="s">
        <v>131</v>
      </c>
      <c r="L19" s="5" t="s">
        <v>169</v>
      </c>
      <c r="M19" s="6">
        <v>44295</v>
      </c>
      <c r="N19" s="6">
        <v>44295</v>
      </c>
      <c r="O19" s="6">
        <v>44301</v>
      </c>
      <c r="P19" s="6">
        <v>44301</v>
      </c>
      <c r="Q19" s="6">
        <v>44306</v>
      </c>
      <c r="R19" s="8">
        <v>44307.529166666667</v>
      </c>
      <c r="S19" s="3">
        <v>2</v>
      </c>
      <c r="T19" s="7">
        <v>8480</v>
      </c>
      <c r="U19" s="5" t="s">
        <v>173</v>
      </c>
      <c r="V19" s="3">
        <v>1</v>
      </c>
      <c r="W19" s="7">
        <v>8480</v>
      </c>
      <c r="X19" s="5" t="s">
        <v>255</v>
      </c>
      <c r="Y19" s="7">
        <v>84.8</v>
      </c>
      <c r="Z19" s="5" t="s">
        <v>116</v>
      </c>
      <c r="AA19" s="5" t="s">
        <v>176</v>
      </c>
      <c r="AB19" s="5" t="s">
        <v>139</v>
      </c>
      <c r="AC19" s="5" t="s">
        <v>176</v>
      </c>
      <c r="AD19" s="7">
        <v>3599</v>
      </c>
      <c r="AE19" s="7">
        <v>3599</v>
      </c>
      <c r="AF19" s="5" t="s">
        <v>229</v>
      </c>
      <c r="AG19" s="7">
        <v>4881</v>
      </c>
      <c r="AH19" s="7">
        <v>0.57558962264150948</v>
      </c>
      <c r="AI19" s="5" t="s">
        <v>229</v>
      </c>
      <c r="AJ19" s="5" t="s">
        <v>69</v>
      </c>
      <c r="AK19" s="5" t="s">
        <v>117</v>
      </c>
      <c r="AL19" s="5" t="s">
        <v>9</v>
      </c>
      <c r="AM19" s="7">
        <v>4881</v>
      </c>
      <c r="AN19" s="7">
        <v>0.57558962264150948</v>
      </c>
      <c r="AO19" s="4" t="str">
        <f>HYPERLINK("https://auction.openprocurement.org/tenders/a5dc37269a28451f92c0d6fbd6d8784a")</f>
        <v>https://auction.openprocurement.org/tenders/a5dc37269a28451f92c0d6fbd6d8784a</v>
      </c>
      <c r="AP19" s="8">
        <v>44308.715832385984</v>
      </c>
      <c r="AQ19" s="6">
        <v>44313</v>
      </c>
      <c r="AR19" s="6">
        <v>44331</v>
      </c>
      <c r="AS19" s="5" t="s">
        <v>251</v>
      </c>
      <c r="AT19" s="8">
        <v>44313.715410364974</v>
      </c>
      <c r="AU19" s="5" t="s">
        <v>57</v>
      </c>
      <c r="AV19" s="7">
        <v>3599</v>
      </c>
      <c r="AW19" s="6">
        <v>44317</v>
      </c>
      <c r="AX19" s="6">
        <v>44561</v>
      </c>
      <c r="AY19" s="8">
        <v>44561</v>
      </c>
      <c r="AZ19" s="5" t="s">
        <v>256</v>
      </c>
    </row>
    <row r="20" spans="1:52" x14ac:dyDescent="0.3">
      <c r="A20" s="3">
        <v>19</v>
      </c>
      <c r="B20" s="4" t="str">
        <f>HYPERLINK("https://my.zakupki.prom.ua/remote/dispatcher/state_purchase_view/30279173", "UA-2021-09-27-012120-b")</f>
        <v>UA-2021-09-27-012120-b</v>
      </c>
      <c r="C20" s="4" t="s">
        <v>173</v>
      </c>
      <c r="D20" s="5" t="s">
        <v>170</v>
      </c>
      <c r="E20" s="5" t="s">
        <v>171</v>
      </c>
      <c r="F20" s="5" t="s">
        <v>65</v>
      </c>
      <c r="G20" s="5" t="s">
        <v>213</v>
      </c>
      <c r="H20" s="5" t="s">
        <v>235</v>
      </c>
      <c r="I20" s="5" t="s">
        <v>158</v>
      </c>
      <c r="J20" s="5" t="s">
        <v>86</v>
      </c>
      <c r="K20" s="5" t="s">
        <v>131</v>
      </c>
      <c r="L20" s="5" t="s">
        <v>131</v>
      </c>
      <c r="M20" s="6">
        <v>44466</v>
      </c>
      <c r="N20" s="6">
        <v>44466</v>
      </c>
      <c r="O20" s="6">
        <v>44470</v>
      </c>
      <c r="P20" s="6">
        <v>44470</v>
      </c>
      <c r="Q20" s="6">
        <v>44475</v>
      </c>
      <c r="R20" s="5" t="s">
        <v>250</v>
      </c>
      <c r="S20" s="3">
        <v>1</v>
      </c>
      <c r="T20" s="7">
        <v>52000</v>
      </c>
      <c r="U20" s="5" t="s">
        <v>173</v>
      </c>
      <c r="V20" s="5" t="s">
        <v>252</v>
      </c>
      <c r="W20" s="5" t="s">
        <v>252</v>
      </c>
      <c r="X20" s="5" t="s">
        <v>252</v>
      </c>
      <c r="Y20" s="7">
        <v>260</v>
      </c>
      <c r="Z20" s="5" t="s">
        <v>116</v>
      </c>
      <c r="AA20" s="5" t="s">
        <v>235</v>
      </c>
      <c r="AB20" s="5" t="s">
        <v>139</v>
      </c>
      <c r="AC20" s="5" t="s">
        <v>176</v>
      </c>
      <c r="AD20" s="7">
        <v>52000</v>
      </c>
      <c r="AE20" s="5" t="s">
        <v>252</v>
      </c>
      <c r="AF20" s="5" t="s">
        <v>225</v>
      </c>
      <c r="AG20" s="5"/>
      <c r="AH20" s="5"/>
      <c r="AI20" s="5" t="s">
        <v>225</v>
      </c>
      <c r="AJ20" s="5" t="s">
        <v>67</v>
      </c>
      <c r="AK20" s="5" t="s">
        <v>120</v>
      </c>
      <c r="AL20" s="5" t="s">
        <v>16</v>
      </c>
      <c r="AM20" s="5"/>
      <c r="AN20" s="5"/>
      <c r="AO20" s="4"/>
      <c r="AP20" s="8">
        <v>44477.484210742317</v>
      </c>
      <c r="AQ20" s="6">
        <v>44478</v>
      </c>
      <c r="AR20" s="6">
        <v>44497</v>
      </c>
      <c r="AS20" s="5" t="s">
        <v>251</v>
      </c>
      <c r="AT20" s="8">
        <v>44488.418683279793</v>
      </c>
      <c r="AU20" s="5" t="s">
        <v>33</v>
      </c>
      <c r="AV20" s="7">
        <v>52000</v>
      </c>
      <c r="AW20" s="5"/>
      <c r="AX20" s="6">
        <v>44499</v>
      </c>
      <c r="AY20" s="8">
        <v>44561</v>
      </c>
      <c r="AZ20" s="5" t="s">
        <v>256</v>
      </c>
    </row>
    <row r="21" spans="1:52" x14ac:dyDescent="0.3">
      <c r="A21" s="3">
        <v>20</v>
      </c>
      <c r="B21" s="4" t="str">
        <f>HYPERLINK("https://my.zakupki.prom.ua/remote/dispatcher/state_purchase_view/30164529", "UA-2021-09-23-007318-b")</f>
        <v>UA-2021-09-23-007318-b</v>
      </c>
      <c r="C21" s="4" t="s">
        <v>173</v>
      </c>
      <c r="D21" s="5" t="s">
        <v>207</v>
      </c>
      <c r="E21" s="5" t="s">
        <v>207</v>
      </c>
      <c r="F21" s="5" t="s">
        <v>102</v>
      </c>
      <c r="G21" s="5" t="s">
        <v>213</v>
      </c>
      <c r="H21" s="5" t="s">
        <v>235</v>
      </c>
      <c r="I21" s="5" t="s">
        <v>158</v>
      </c>
      <c r="J21" s="5" t="s">
        <v>86</v>
      </c>
      <c r="K21" s="5" t="s">
        <v>131</v>
      </c>
      <c r="L21" s="5" t="s">
        <v>169</v>
      </c>
      <c r="M21" s="6">
        <v>44462</v>
      </c>
      <c r="N21" s="6">
        <v>44462</v>
      </c>
      <c r="O21" s="6">
        <v>44468</v>
      </c>
      <c r="P21" s="6">
        <v>44468</v>
      </c>
      <c r="Q21" s="6">
        <v>44473</v>
      </c>
      <c r="R21" s="5" t="s">
        <v>250</v>
      </c>
      <c r="S21" s="3">
        <v>1</v>
      </c>
      <c r="T21" s="7">
        <v>45000</v>
      </c>
      <c r="U21" s="5" t="s">
        <v>173</v>
      </c>
      <c r="V21" s="3">
        <v>20</v>
      </c>
      <c r="W21" s="7">
        <v>2250</v>
      </c>
      <c r="X21" s="5" t="s">
        <v>255</v>
      </c>
      <c r="Y21" s="7">
        <v>225</v>
      </c>
      <c r="Z21" s="5" t="s">
        <v>116</v>
      </c>
      <c r="AA21" s="5" t="s">
        <v>176</v>
      </c>
      <c r="AB21" s="5" t="s">
        <v>139</v>
      </c>
      <c r="AC21" s="5" t="s">
        <v>176</v>
      </c>
      <c r="AD21" s="7">
        <v>45000</v>
      </c>
      <c r="AE21" s="7">
        <v>2250</v>
      </c>
      <c r="AF21" s="5" t="s">
        <v>240</v>
      </c>
      <c r="AG21" s="5"/>
      <c r="AH21" s="5"/>
      <c r="AI21" s="5" t="s">
        <v>240</v>
      </c>
      <c r="AJ21" s="5" t="s">
        <v>73</v>
      </c>
      <c r="AK21" s="5" t="s">
        <v>123</v>
      </c>
      <c r="AL21" s="5" t="s">
        <v>12</v>
      </c>
      <c r="AM21" s="5"/>
      <c r="AN21" s="5"/>
      <c r="AO21" s="4"/>
      <c r="AP21" s="8">
        <v>44474.622727262897</v>
      </c>
      <c r="AQ21" s="6">
        <v>44475</v>
      </c>
      <c r="AR21" s="6">
        <v>44494</v>
      </c>
      <c r="AS21" s="5" t="s">
        <v>251</v>
      </c>
      <c r="AT21" s="8">
        <v>44477.512967572278</v>
      </c>
      <c r="AU21" s="5" t="s">
        <v>27</v>
      </c>
      <c r="AV21" s="7">
        <v>45000</v>
      </c>
      <c r="AW21" s="5"/>
      <c r="AX21" s="6">
        <v>44478</v>
      </c>
      <c r="AY21" s="8">
        <v>44561</v>
      </c>
      <c r="AZ21" s="5" t="s">
        <v>256</v>
      </c>
    </row>
    <row r="22" spans="1:52" x14ac:dyDescent="0.3">
      <c r="A22" s="3">
        <v>21</v>
      </c>
      <c r="B22" s="4" t="str">
        <f>HYPERLINK("https://my.zakupki.prom.ua/remote/dispatcher/state_purchase_view/26880609", "UA-2021-05-25-013829-b")</f>
        <v>UA-2021-05-25-013829-b</v>
      </c>
      <c r="C22" s="4" t="s">
        <v>173</v>
      </c>
      <c r="D22" s="5" t="s">
        <v>136</v>
      </c>
      <c r="E22" s="5" t="s">
        <v>136</v>
      </c>
      <c r="F22" s="5" t="s">
        <v>114</v>
      </c>
      <c r="G22" s="5" t="s">
        <v>152</v>
      </c>
      <c r="H22" s="5" t="s">
        <v>235</v>
      </c>
      <c r="I22" s="5" t="s">
        <v>158</v>
      </c>
      <c r="J22" s="5" t="s">
        <v>86</v>
      </c>
      <c r="K22" s="5" t="s">
        <v>131</v>
      </c>
      <c r="L22" s="5" t="s">
        <v>169</v>
      </c>
      <c r="M22" s="6">
        <v>44341</v>
      </c>
      <c r="N22" s="5"/>
      <c r="O22" s="5"/>
      <c r="P22" s="5"/>
      <c r="Q22" s="5"/>
      <c r="R22" s="5" t="s">
        <v>249</v>
      </c>
      <c r="S22" s="3">
        <v>1</v>
      </c>
      <c r="T22" s="7">
        <v>49600</v>
      </c>
      <c r="U22" s="5" t="s">
        <v>173</v>
      </c>
      <c r="V22" s="3">
        <v>1</v>
      </c>
      <c r="W22" s="7">
        <v>49600</v>
      </c>
      <c r="X22" s="5" t="s">
        <v>255</v>
      </c>
      <c r="Y22" s="5" t="s">
        <v>253</v>
      </c>
      <c r="Z22" s="5" t="s">
        <v>116</v>
      </c>
      <c r="AA22" s="5" t="s">
        <v>176</v>
      </c>
      <c r="AB22" s="5" t="s">
        <v>139</v>
      </c>
      <c r="AC22" s="5" t="s">
        <v>176</v>
      </c>
      <c r="AD22" s="7">
        <v>49600</v>
      </c>
      <c r="AE22" s="7">
        <v>49600</v>
      </c>
      <c r="AF22" s="5"/>
      <c r="AG22" s="5"/>
      <c r="AH22" s="5"/>
      <c r="AI22" s="5" t="s">
        <v>140</v>
      </c>
      <c r="AJ22" s="5" t="s">
        <v>58</v>
      </c>
      <c r="AK22" s="5"/>
      <c r="AL22" s="5" t="s">
        <v>20</v>
      </c>
      <c r="AM22" s="5"/>
      <c r="AN22" s="5"/>
      <c r="AO22" s="4"/>
      <c r="AP22" s="5"/>
      <c r="AQ22" s="5"/>
      <c r="AR22" s="5"/>
      <c r="AS22" s="5" t="s">
        <v>251</v>
      </c>
      <c r="AT22" s="8">
        <v>44341.716160945325</v>
      </c>
      <c r="AU22" s="5" t="s">
        <v>48</v>
      </c>
      <c r="AV22" s="7">
        <v>49600</v>
      </c>
      <c r="AW22" s="6">
        <v>44340</v>
      </c>
      <c r="AX22" s="6">
        <v>44342</v>
      </c>
      <c r="AY22" s="8">
        <v>44561</v>
      </c>
      <c r="AZ22" s="5" t="s">
        <v>256</v>
      </c>
    </row>
    <row r="23" spans="1:52" x14ac:dyDescent="0.3">
      <c r="A23" s="3">
        <v>22</v>
      </c>
      <c r="B23" s="4" t="str">
        <f>HYPERLINK("https://my.zakupki.prom.ua/remote/dispatcher/state_purchase_view/30291167", "UA-2021-09-28-002850-b")</f>
        <v>UA-2021-09-28-002850-b</v>
      </c>
      <c r="C23" s="4" t="s">
        <v>173</v>
      </c>
      <c r="D23" s="5" t="s">
        <v>192</v>
      </c>
      <c r="E23" s="5" t="s">
        <v>191</v>
      </c>
      <c r="F23" s="5" t="s">
        <v>104</v>
      </c>
      <c r="G23" s="5" t="s">
        <v>152</v>
      </c>
      <c r="H23" s="5" t="s">
        <v>235</v>
      </c>
      <c r="I23" s="5" t="s">
        <v>158</v>
      </c>
      <c r="J23" s="5" t="s">
        <v>86</v>
      </c>
      <c r="K23" s="5" t="s">
        <v>131</v>
      </c>
      <c r="L23" s="5" t="s">
        <v>131</v>
      </c>
      <c r="M23" s="6">
        <v>44467</v>
      </c>
      <c r="N23" s="5"/>
      <c r="O23" s="5"/>
      <c r="P23" s="5"/>
      <c r="Q23" s="5"/>
      <c r="R23" s="5" t="s">
        <v>249</v>
      </c>
      <c r="S23" s="3">
        <v>1</v>
      </c>
      <c r="T23" s="7">
        <v>3200.46</v>
      </c>
      <c r="U23" s="5" t="s">
        <v>173</v>
      </c>
      <c r="V23" s="3">
        <v>1</v>
      </c>
      <c r="W23" s="7">
        <v>3200.46</v>
      </c>
      <c r="X23" s="5" t="s">
        <v>255</v>
      </c>
      <c r="Y23" s="5" t="s">
        <v>253</v>
      </c>
      <c r="Z23" s="5" t="s">
        <v>116</v>
      </c>
      <c r="AA23" s="5" t="s">
        <v>235</v>
      </c>
      <c r="AB23" s="5" t="s">
        <v>139</v>
      </c>
      <c r="AC23" s="5" t="s">
        <v>176</v>
      </c>
      <c r="AD23" s="7">
        <v>3200.46</v>
      </c>
      <c r="AE23" s="7">
        <v>3200.46</v>
      </c>
      <c r="AF23" s="5"/>
      <c r="AG23" s="5"/>
      <c r="AH23" s="5"/>
      <c r="AI23" s="5" t="s">
        <v>159</v>
      </c>
      <c r="AJ23" s="5" t="s">
        <v>25</v>
      </c>
      <c r="AK23" s="5"/>
      <c r="AL23" s="5" t="s">
        <v>11</v>
      </c>
      <c r="AM23" s="5"/>
      <c r="AN23" s="5"/>
      <c r="AO23" s="4"/>
      <c r="AP23" s="5"/>
      <c r="AQ23" s="5"/>
      <c r="AR23" s="5"/>
      <c r="AS23" s="5" t="s">
        <v>251</v>
      </c>
      <c r="AT23" s="8">
        <v>44467.458658702017</v>
      </c>
      <c r="AU23" s="5" t="s">
        <v>28</v>
      </c>
      <c r="AV23" s="7">
        <v>3200.46</v>
      </c>
      <c r="AW23" s="5"/>
      <c r="AX23" s="6">
        <v>44561</v>
      </c>
      <c r="AY23" s="8">
        <v>44561</v>
      </c>
      <c r="AZ23" s="5" t="s">
        <v>256</v>
      </c>
    </row>
    <row r="24" spans="1:52" x14ac:dyDescent="0.3">
      <c r="A24" s="3">
        <v>23</v>
      </c>
      <c r="B24" s="4" t="str">
        <f>HYPERLINK("https://my.zakupki.prom.ua/remote/dispatcher/state_purchase_view/30660577", "UA-2021-10-11-003325-b")</f>
        <v>UA-2021-10-11-003325-b</v>
      </c>
      <c r="C24" s="4" t="s">
        <v>173</v>
      </c>
      <c r="D24" s="5" t="s">
        <v>244</v>
      </c>
      <c r="E24" s="5" t="s">
        <v>244</v>
      </c>
      <c r="F24" s="5" t="s">
        <v>81</v>
      </c>
      <c r="G24" s="5" t="s">
        <v>152</v>
      </c>
      <c r="H24" s="5" t="s">
        <v>235</v>
      </c>
      <c r="I24" s="5" t="s">
        <v>158</v>
      </c>
      <c r="J24" s="5" t="s">
        <v>86</v>
      </c>
      <c r="K24" s="5" t="s">
        <v>131</v>
      </c>
      <c r="L24" s="5" t="s">
        <v>131</v>
      </c>
      <c r="M24" s="6">
        <v>44480</v>
      </c>
      <c r="N24" s="5"/>
      <c r="O24" s="5"/>
      <c r="P24" s="5"/>
      <c r="Q24" s="5"/>
      <c r="R24" s="5" t="s">
        <v>249</v>
      </c>
      <c r="S24" s="3">
        <v>1</v>
      </c>
      <c r="T24" s="7">
        <v>2950</v>
      </c>
      <c r="U24" s="5" t="s">
        <v>173</v>
      </c>
      <c r="V24" s="3">
        <v>2</v>
      </c>
      <c r="W24" s="7">
        <v>1475</v>
      </c>
      <c r="X24" s="5" t="s">
        <v>258</v>
      </c>
      <c r="Y24" s="5" t="s">
        <v>253</v>
      </c>
      <c r="Z24" s="5" t="s">
        <v>116</v>
      </c>
      <c r="AA24" s="5" t="s">
        <v>176</v>
      </c>
      <c r="AB24" s="5" t="s">
        <v>139</v>
      </c>
      <c r="AC24" s="5" t="s">
        <v>176</v>
      </c>
      <c r="AD24" s="7">
        <v>2950</v>
      </c>
      <c r="AE24" s="7">
        <v>1475</v>
      </c>
      <c r="AF24" s="5"/>
      <c r="AG24" s="5"/>
      <c r="AH24" s="5"/>
      <c r="AI24" s="5" t="s">
        <v>222</v>
      </c>
      <c r="AJ24" s="5" t="s">
        <v>37</v>
      </c>
      <c r="AK24" s="5"/>
      <c r="AL24" s="5" t="s">
        <v>13</v>
      </c>
      <c r="AM24" s="5"/>
      <c r="AN24" s="5"/>
      <c r="AO24" s="4"/>
      <c r="AP24" s="5"/>
      <c r="AQ24" s="5"/>
      <c r="AR24" s="5"/>
      <c r="AS24" s="5" t="s">
        <v>251</v>
      </c>
      <c r="AT24" s="8">
        <v>44480.476180891201</v>
      </c>
      <c r="AU24" s="5" t="s">
        <v>94</v>
      </c>
      <c r="AV24" s="7">
        <v>2950</v>
      </c>
      <c r="AW24" s="5"/>
      <c r="AX24" s="6">
        <v>44561</v>
      </c>
      <c r="AY24" s="8">
        <v>44561</v>
      </c>
      <c r="AZ24" s="5" t="s">
        <v>256</v>
      </c>
    </row>
    <row r="25" spans="1:52" x14ac:dyDescent="0.3">
      <c r="A25" s="3">
        <v>24</v>
      </c>
      <c r="B25" s="4" t="str">
        <f>HYPERLINK("https://my.zakupki.prom.ua/remote/dispatcher/state_purchase_view/26164622", "UA-2021-04-26-007533-c")</f>
        <v>UA-2021-04-26-007533-c</v>
      </c>
      <c r="C25" s="4" t="s">
        <v>173</v>
      </c>
      <c r="D25" s="5" t="s">
        <v>194</v>
      </c>
      <c r="E25" s="5" t="s">
        <v>195</v>
      </c>
      <c r="F25" s="5" t="s">
        <v>111</v>
      </c>
      <c r="G25" s="5" t="s">
        <v>138</v>
      </c>
      <c r="H25" s="5" t="s">
        <v>235</v>
      </c>
      <c r="I25" s="5" t="s">
        <v>158</v>
      </c>
      <c r="J25" s="5" t="s">
        <v>86</v>
      </c>
      <c r="K25" s="5" t="s">
        <v>131</v>
      </c>
      <c r="L25" s="5" t="s">
        <v>169</v>
      </c>
      <c r="M25" s="6">
        <v>44312</v>
      </c>
      <c r="N25" s="6">
        <v>44312</v>
      </c>
      <c r="O25" s="6">
        <v>44318</v>
      </c>
      <c r="P25" s="6">
        <v>44312</v>
      </c>
      <c r="Q25" s="6">
        <v>44328</v>
      </c>
      <c r="R25" s="8">
        <v>44328.567187499997</v>
      </c>
      <c r="S25" s="3">
        <v>2</v>
      </c>
      <c r="T25" s="7">
        <v>1788000</v>
      </c>
      <c r="U25" s="5" t="s">
        <v>173</v>
      </c>
      <c r="V25" s="3">
        <v>1</v>
      </c>
      <c r="W25" s="7">
        <v>1788000</v>
      </c>
      <c r="X25" s="5" t="s">
        <v>255</v>
      </c>
      <c r="Y25" s="7">
        <v>17880</v>
      </c>
      <c r="Z25" s="5" t="s">
        <v>116</v>
      </c>
      <c r="AA25" s="5" t="s">
        <v>235</v>
      </c>
      <c r="AB25" s="5" t="s">
        <v>139</v>
      </c>
      <c r="AC25" s="5" t="s">
        <v>176</v>
      </c>
      <c r="AD25" s="7">
        <v>1780000</v>
      </c>
      <c r="AE25" s="7">
        <v>1780000</v>
      </c>
      <c r="AF25" s="5" t="s">
        <v>224</v>
      </c>
      <c r="AG25" s="7">
        <v>8000</v>
      </c>
      <c r="AH25" s="7">
        <v>4.4742729306487695E-3</v>
      </c>
      <c r="AI25" s="5" t="s">
        <v>224</v>
      </c>
      <c r="AJ25" s="5" t="s">
        <v>83</v>
      </c>
      <c r="AK25" s="5" t="s">
        <v>121</v>
      </c>
      <c r="AL25" s="5" t="s">
        <v>18</v>
      </c>
      <c r="AM25" s="7">
        <v>8000</v>
      </c>
      <c r="AN25" s="7">
        <v>4.4742729306487695E-3</v>
      </c>
      <c r="AO25" s="4" t="str">
        <f>HYPERLINK("https://auction.openprocurement.org/tenders/43db44b921ba4e6689ee235629b84758")</f>
        <v>https://auction.openprocurement.org/tenders/43db44b921ba4e6689ee235629b84758</v>
      </c>
      <c r="AP25" s="8">
        <v>44329.555445790844</v>
      </c>
      <c r="AQ25" s="6">
        <v>44340</v>
      </c>
      <c r="AR25" s="6">
        <v>44350</v>
      </c>
      <c r="AS25" s="5" t="s">
        <v>251</v>
      </c>
      <c r="AT25" s="8">
        <v>44341.619402602155</v>
      </c>
      <c r="AU25" s="5" t="s">
        <v>50</v>
      </c>
      <c r="AV25" s="7">
        <v>1780000</v>
      </c>
      <c r="AW25" s="6">
        <v>44343</v>
      </c>
      <c r="AX25" s="6">
        <v>44561</v>
      </c>
      <c r="AY25" s="8">
        <v>44561</v>
      </c>
      <c r="AZ25" s="5" t="s">
        <v>256</v>
      </c>
    </row>
    <row r="26" spans="1:52" x14ac:dyDescent="0.3">
      <c r="A26" s="3">
        <v>25</v>
      </c>
      <c r="B26" s="4" t="str">
        <f>HYPERLINK("https://my.zakupki.prom.ua/remote/dispatcher/state_purchase_view/29962585", "UA-2021-09-17-003993-b")</f>
        <v>UA-2021-09-17-003993-b</v>
      </c>
      <c r="C26" s="4" t="s">
        <v>173</v>
      </c>
      <c r="D26" s="5" t="s">
        <v>80</v>
      </c>
      <c r="E26" s="5" t="s">
        <v>79</v>
      </c>
      <c r="F26" s="5" t="s">
        <v>79</v>
      </c>
      <c r="G26" s="5" t="s">
        <v>152</v>
      </c>
      <c r="H26" s="5" t="s">
        <v>235</v>
      </c>
      <c r="I26" s="5" t="s">
        <v>158</v>
      </c>
      <c r="J26" s="5" t="s">
        <v>86</v>
      </c>
      <c r="K26" s="5" t="s">
        <v>131</v>
      </c>
      <c r="L26" s="5" t="s">
        <v>169</v>
      </c>
      <c r="M26" s="6">
        <v>44456</v>
      </c>
      <c r="N26" s="5"/>
      <c r="O26" s="5"/>
      <c r="P26" s="5"/>
      <c r="Q26" s="5"/>
      <c r="R26" s="5" t="s">
        <v>249</v>
      </c>
      <c r="S26" s="3">
        <v>1</v>
      </c>
      <c r="T26" s="7">
        <v>11532</v>
      </c>
      <c r="U26" s="5" t="s">
        <v>173</v>
      </c>
      <c r="V26" s="3">
        <v>2</v>
      </c>
      <c r="W26" s="7">
        <v>5766</v>
      </c>
      <c r="X26" s="5" t="s">
        <v>258</v>
      </c>
      <c r="Y26" s="5" t="s">
        <v>253</v>
      </c>
      <c r="Z26" s="5" t="s">
        <v>116</v>
      </c>
      <c r="AA26" s="5" t="s">
        <v>176</v>
      </c>
      <c r="AB26" s="5" t="s">
        <v>139</v>
      </c>
      <c r="AC26" s="5" t="s">
        <v>176</v>
      </c>
      <c r="AD26" s="7">
        <v>11532</v>
      </c>
      <c r="AE26" s="7">
        <v>5766</v>
      </c>
      <c r="AF26" s="5"/>
      <c r="AG26" s="5"/>
      <c r="AH26" s="5"/>
      <c r="AI26" s="5" t="s">
        <v>241</v>
      </c>
      <c r="AJ26" s="5" t="s">
        <v>51</v>
      </c>
      <c r="AK26" s="5"/>
      <c r="AL26" s="5" t="s">
        <v>23</v>
      </c>
      <c r="AM26" s="5"/>
      <c r="AN26" s="5"/>
      <c r="AO26" s="4"/>
      <c r="AP26" s="5"/>
      <c r="AQ26" s="5"/>
      <c r="AR26" s="5"/>
      <c r="AS26" s="5" t="s">
        <v>251</v>
      </c>
      <c r="AT26" s="8">
        <v>44456.480052330437</v>
      </c>
      <c r="AU26" s="5" t="s">
        <v>32</v>
      </c>
      <c r="AV26" s="7">
        <v>11532</v>
      </c>
      <c r="AW26" s="5"/>
      <c r="AX26" s="6">
        <v>44561</v>
      </c>
      <c r="AY26" s="8">
        <v>44561</v>
      </c>
      <c r="AZ26" s="5" t="s">
        <v>256</v>
      </c>
    </row>
    <row r="27" spans="1:52" x14ac:dyDescent="0.3">
      <c r="A27" s="3">
        <v>26</v>
      </c>
      <c r="B27" s="4" t="str">
        <f>HYPERLINK("https://my.zakupki.prom.ua/remote/dispatcher/state_purchase_view/29059485", "UA-2021-08-16-008391-a")</f>
        <v>UA-2021-08-16-008391-a</v>
      </c>
      <c r="C27" s="4" t="s">
        <v>173</v>
      </c>
      <c r="D27" s="5" t="s">
        <v>193</v>
      </c>
      <c r="E27" s="5" t="s">
        <v>193</v>
      </c>
      <c r="F27" s="5" t="s">
        <v>107</v>
      </c>
      <c r="G27" s="5" t="s">
        <v>152</v>
      </c>
      <c r="H27" s="5" t="s">
        <v>235</v>
      </c>
      <c r="I27" s="5" t="s">
        <v>158</v>
      </c>
      <c r="J27" s="5" t="s">
        <v>86</v>
      </c>
      <c r="K27" s="5" t="s">
        <v>131</v>
      </c>
      <c r="L27" s="5" t="s">
        <v>169</v>
      </c>
      <c r="M27" s="6">
        <v>44424</v>
      </c>
      <c r="N27" s="5"/>
      <c r="O27" s="5"/>
      <c r="P27" s="5"/>
      <c r="Q27" s="5"/>
      <c r="R27" s="5" t="s">
        <v>249</v>
      </c>
      <c r="S27" s="3">
        <v>1</v>
      </c>
      <c r="T27" s="7">
        <v>166</v>
      </c>
      <c r="U27" s="5" t="s">
        <v>173</v>
      </c>
      <c r="V27" s="3">
        <v>1</v>
      </c>
      <c r="W27" s="7">
        <v>166</v>
      </c>
      <c r="X27" s="5" t="s">
        <v>255</v>
      </c>
      <c r="Y27" s="5" t="s">
        <v>253</v>
      </c>
      <c r="Z27" s="5" t="s">
        <v>116</v>
      </c>
      <c r="AA27" s="5" t="s">
        <v>235</v>
      </c>
      <c r="AB27" s="5" t="s">
        <v>139</v>
      </c>
      <c r="AC27" s="5" t="s">
        <v>176</v>
      </c>
      <c r="AD27" s="7">
        <v>166</v>
      </c>
      <c r="AE27" s="7">
        <v>166</v>
      </c>
      <c r="AF27" s="5"/>
      <c r="AG27" s="5"/>
      <c r="AH27" s="5"/>
      <c r="AI27" s="5" t="s">
        <v>234</v>
      </c>
      <c r="AJ27" s="5" t="s">
        <v>75</v>
      </c>
      <c r="AK27" s="5"/>
      <c r="AL27" s="5" t="s">
        <v>2</v>
      </c>
      <c r="AM27" s="5"/>
      <c r="AN27" s="5"/>
      <c r="AO27" s="4"/>
      <c r="AP27" s="5"/>
      <c r="AQ27" s="5"/>
      <c r="AR27" s="5"/>
      <c r="AS27" s="5" t="s">
        <v>251</v>
      </c>
      <c r="AT27" s="8">
        <v>44424.663067018009</v>
      </c>
      <c r="AU27" s="5" t="s">
        <v>86</v>
      </c>
      <c r="AV27" s="7">
        <v>166</v>
      </c>
      <c r="AW27" s="5"/>
      <c r="AX27" s="6">
        <v>44561</v>
      </c>
      <c r="AY27" s="8">
        <v>44561</v>
      </c>
      <c r="AZ27" s="5" t="s">
        <v>256</v>
      </c>
    </row>
    <row r="28" spans="1:52" x14ac:dyDescent="0.3">
      <c r="A28" s="3">
        <v>27</v>
      </c>
      <c r="B28" s="4" t="str">
        <f>HYPERLINK("https://my.zakupki.prom.ua/remote/dispatcher/state_purchase_view/25536132", "UA-2021-04-05-006308-c")</f>
        <v>UA-2021-04-05-006308-c</v>
      </c>
      <c r="C28" s="4" t="s">
        <v>173</v>
      </c>
      <c r="D28" s="5" t="s">
        <v>193</v>
      </c>
      <c r="E28" s="5" t="s">
        <v>193</v>
      </c>
      <c r="F28" s="5" t="s">
        <v>107</v>
      </c>
      <c r="G28" s="5" t="s">
        <v>152</v>
      </c>
      <c r="H28" s="5" t="s">
        <v>235</v>
      </c>
      <c r="I28" s="5" t="s">
        <v>158</v>
      </c>
      <c r="J28" s="5" t="s">
        <v>86</v>
      </c>
      <c r="K28" s="5" t="s">
        <v>131</v>
      </c>
      <c r="L28" s="5" t="s">
        <v>169</v>
      </c>
      <c r="M28" s="6">
        <v>44291</v>
      </c>
      <c r="N28" s="5"/>
      <c r="O28" s="5"/>
      <c r="P28" s="5"/>
      <c r="Q28" s="5"/>
      <c r="R28" s="5" t="s">
        <v>249</v>
      </c>
      <c r="S28" s="3">
        <v>1</v>
      </c>
      <c r="T28" s="7">
        <v>166</v>
      </c>
      <c r="U28" s="5" t="s">
        <v>173</v>
      </c>
      <c r="V28" s="3">
        <v>1</v>
      </c>
      <c r="W28" s="7">
        <v>166</v>
      </c>
      <c r="X28" s="5" t="s">
        <v>255</v>
      </c>
      <c r="Y28" s="5" t="s">
        <v>253</v>
      </c>
      <c r="Z28" s="5" t="s">
        <v>116</v>
      </c>
      <c r="AA28" s="5" t="s">
        <v>235</v>
      </c>
      <c r="AB28" s="5" t="s">
        <v>139</v>
      </c>
      <c r="AC28" s="5" t="s">
        <v>176</v>
      </c>
      <c r="AD28" s="7">
        <v>166</v>
      </c>
      <c r="AE28" s="7">
        <v>166</v>
      </c>
      <c r="AF28" s="5"/>
      <c r="AG28" s="5"/>
      <c r="AH28" s="5"/>
      <c r="AI28" s="5" t="s">
        <v>228</v>
      </c>
      <c r="AJ28" s="5" t="s">
        <v>75</v>
      </c>
      <c r="AK28" s="5"/>
      <c r="AL28" s="5" t="s">
        <v>2</v>
      </c>
      <c r="AM28" s="5"/>
      <c r="AN28" s="5"/>
      <c r="AO28" s="4"/>
      <c r="AP28" s="5"/>
      <c r="AQ28" s="5"/>
      <c r="AR28" s="5"/>
      <c r="AS28" s="5" t="s">
        <v>251</v>
      </c>
      <c r="AT28" s="8">
        <v>44291.667445249899</v>
      </c>
      <c r="AU28" s="5" t="s">
        <v>86</v>
      </c>
      <c r="AV28" s="7">
        <v>166</v>
      </c>
      <c r="AW28" s="6">
        <v>44287</v>
      </c>
      <c r="AX28" s="6">
        <v>44291</v>
      </c>
      <c r="AY28" s="8">
        <v>44561</v>
      </c>
      <c r="AZ28" s="5" t="s">
        <v>256</v>
      </c>
    </row>
    <row r="29" spans="1:52" x14ac:dyDescent="0.3">
      <c r="A29" s="3">
        <v>28</v>
      </c>
      <c r="B29" s="4" t="str">
        <f>HYPERLINK("https://my.zakupki.prom.ua/remote/dispatcher/state_purchase_view/26882237", "UA-2021-05-25-014415-b")</f>
        <v>UA-2021-05-25-014415-b</v>
      </c>
      <c r="C29" s="4" t="s">
        <v>173</v>
      </c>
      <c r="D29" s="5" t="s">
        <v>133</v>
      </c>
      <c r="E29" s="5" t="s">
        <v>133</v>
      </c>
      <c r="F29" s="5" t="s">
        <v>41</v>
      </c>
      <c r="G29" s="5" t="s">
        <v>152</v>
      </c>
      <c r="H29" s="5" t="s">
        <v>235</v>
      </c>
      <c r="I29" s="5" t="s">
        <v>158</v>
      </c>
      <c r="J29" s="5" t="s">
        <v>86</v>
      </c>
      <c r="K29" s="5" t="s">
        <v>131</v>
      </c>
      <c r="L29" s="5" t="s">
        <v>169</v>
      </c>
      <c r="M29" s="6">
        <v>44341</v>
      </c>
      <c r="N29" s="5"/>
      <c r="O29" s="5"/>
      <c r="P29" s="5"/>
      <c r="Q29" s="5"/>
      <c r="R29" s="5" t="s">
        <v>249</v>
      </c>
      <c r="S29" s="3">
        <v>1</v>
      </c>
      <c r="T29" s="7">
        <v>2900</v>
      </c>
      <c r="U29" s="5" t="s">
        <v>173</v>
      </c>
      <c r="V29" s="3">
        <v>40</v>
      </c>
      <c r="W29" s="7">
        <v>72.5</v>
      </c>
      <c r="X29" s="5" t="s">
        <v>258</v>
      </c>
      <c r="Y29" s="5" t="s">
        <v>253</v>
      </c>
      <c r="Z29" s="5" t="s">
        <v>116</v>
      </c>
      <c r="AA29" s="5" t="s">
        <v>176</v>
      </c>
      <c r="AB29" s="5" t="s">
        <v>139</v>
      </c>
      <c r="AC29" s="5" t="s">
        <v>176</v>
      </c>
      <c r="AD29" s="7">
        <v>2900</v>
      </c>
      <c r="AE29" s="7">
        <v>72.5</v>
      </c>
      <c r="AF29" s="5"/>
      <c r="AG29" s="5"/>
      <c r="AH29" s="5"/>
      <c r="AI29" s="5" t="s">
        <v>185</v>
      </c>
      <c r="AJ29" s="5" t="s">
        <v>59</v>
      </c>
      <c r="AK29" s="5"/>
      <c r="AL29" s="5" t="s">
        <v>6</v>
      </c>
      <c r="AM29" s="5"/>
      <c r="AN29" s="5"/>
      <c r="AO29" s="4"/>
      <c r="AP29" s="5"/>
      <c r="AQ29" s="5"/>
      <c r="AR29" s="5"/>
      <c r="AS29" s="5" t="s">
        <v>251</v>
      </c>
      <c r="AT29" s="8">
        <v>44341.764295692527</v>
      </c>
      <c r="AU29" s="5" t="s">
        <v>46</v>
      </c>
      <c r="AV29" s="7">
        <v>2900</v>
      </c>
      <c r="AW29" s="6">
        <v>44340</v>
      </c>
      <c r="AX29" s="6">
        <v>44342</v>
      </c>
      <c r="AY29" s="8">
        <v>44561</v>
      </c>
      <c r="AZ29" s="5" t="s">
        <v>256</v>
      </c>
    </row>
    <row r="30" spans="1:52" x14ac:dyDescent="0.3">
      <c r="A30" s="3">
        <v>29</v>
      </c>
      <c r="B30" s="4" t="str">
        <f>HYPERLINK("https://my.zakupki.prom.ua/remote/dispatcher/state_purchase_view/26878039", "UA-2021-05-25-013055-b")</f>
        <v>UA-2021-05-25-013055-b</v>
      </c>
      <c r="C30" s="4" t="s">
        <v>173</v>
      </c>
      <c r="D30" s="5" t="s">
        <v>208</v>
      </c>
      <c r="E30" s="5" t="s">
        <v>208</v>
      </c>
      <c r="F30" s="5" t="s">
        <v>113</v>
      </c>
      <c r="G30" s="5" t="s">
        <v>152</v>
      </c>
      <c r="H30" s="5" t="s">
        <v>235</v>
      </c>
      <c r="I30" s="5" t="s">
        <v>158</v>
      </c>
      <c r="J30" s="5" t="s">
        <v>86</v>
      </c>
      <c r="K30" s="5" t="s">
        <v>131</v>
      </c>
      <c r="L30" s="5" t="s">
        <v>169</v>
      </c>
      <c r="M30" s="6">
        <v>44341</v>
      </c>
      <c r="N30" s="5"/>
      <c r="O30" s="5"/>
      <c r="P30" s="5"/>
      <c r="Q30" s="5"/>
      <c r="R30" s="5" t="s">
        <v>249</v>
      </c>
      <c r="S30" s="3">
        <v>1</v>
      </c>
      <c r="T30" s="7">
        <v>25200</v>
      </c>
      <c r="U30" s="5" t="s">
        <v>173</v>
      </c>
      <c r="V30" s="3">
        <v>1</v>
      </c>
      <c r="W30" s="7">
        <v>25200</v>
      </c>
      <c r="X30" s="5" t="s">
        <v>255</v>
      </c>
      <c r="Y30" s="5" t="s">
        <v>253</v>
      </c>
      <c r="Z30" s="5" t="s">
        <v>116</v>
      </c>
      <c r="AA30" s="5" t="s">
        <v>176</v>
      </c>
      <c r="AB30" s="5" t="s">
        <v>139</v>
      </c>
      <c r="AC30" s="5" t="s">
        <v>176</v>
      </c>
      <c r="AD30" s="7">
        <v>25200</v>
      </c>
      <c r="AE30" s="7">
        <v>25200</v>
      </c>
      <c r="AF30" s="5"/>
      <c r="AG30" s="5"/>
      <c r="AH30" s="5"/>
      <c r="AI30" s="5" t="s">
        <v>247</v>
      </c>
      <c r="AJ30" s="5" t="s">
        <v>60</v>
      </c>
      <c r="AK30" s="5"/>
      <c r="AL30" s="5" t="s">
        <v>17</v>
      </c>
      <c r="AM30" s="5"/>
      <c r="AN30" s="5"/>
      <c r="AO30" s="4"/>
      <c r="AP30" s="5"/>
      <c r="AQ30" s="5"/>
      <c r="AR30" s="5"/>
      <c r="AS30" s="5" t="s">
        <v>251</v>
      </c>
      <c r="AT30" s="8">
        <v>44341.691541361492</v>
      </c>
      <c r="AU30" s="5" t="s">
        <v>47</v>
      </c>
      <c r="AV30" s="7">
        <v>25200</v>
      </c>
      <c r="AW30" s="6">
        <v>44341</v>
      </c>
      <c r="AX30" s="6">
        <v>44342</v>
      </c>
      <c r="AY30" s="8">
        <v>44561</v>
      </c>
      <c r="AZ30" s="5" t="s">
        <v>256</v>
      </c>
    </row>
    <row r="31" spans="1:52" x14ac:dyDescent="0.3">
      <c r="A31" s="3">
        <v>30</v>
      </c>
      <c r="B31" s="4" t="str">
        <f>HYPERLINK("https://my.zakupki.prom.ua/remote/dispatcher/state_purchase_view/28598880", "UA-2021-07-29-002085-b")</f>
        <v>UA-2021-07-29-002085-b</v>
      </c>
      <c r="C31" s="4" t="s">
        <v>173</v>
      </c>
      <c r="D31" s="5" t="s">
        <v>129</v>
      </c>
      <c r="E31" s="5" t="s">
        <v>129</v>
      </c>
      <c r="F31" s="5" t="s">
        <v>84</v>
      </c>
      <c r="G31" s="5" t="s">
        <v>213</v>
      </c>
      <c r="H31" s="5" t="s">
        <v>235</v>
      </c>
      <c r="I31" s="5" t="s">
        <v>158</v>
      </c>
      <c r="J31" s="5" t="s">
        <v>86</v>
      </c>
      <c r="K31" s="5" t="s">
        <v>131</v>
      </c>
      <c r="L31" s="5" t="s">
        <v>169</v>
      </c>
      <c r="M31" s="6">
        <v>44406</v>
      </c>
      <c r="N31" s="6">
        <v>44406</v>
      </c>
      <c r="O31" s="6">
        <v>44412</v>
      </c>
      <c r="P31" s="6">
        <v>44412</v>
      </c>
      <c r="Q31" s="6">
        <v>44417</v>
      </c>
      <c r="R31" s="8">
        <v>44418.650497685187</v>
      </c>
      <c r="S31" s="3">
        <v>5</v>
      </c>
      <c r="T31" s="7">
        <v>18100</v>
      </c>
      <c r="U31" s="5" t="s">
        <v>173</v>
      </c>
      <c r="V31" s="3">
        <v>1</v>
      </c>
      <c r="W31" s="7">
        <v>18100</v>
      </c>
      <c r="X31" s="5" t="s">
        <v>258</v>
      </c>
      <c r="Y31" s="7">
        <v>90.5</v>
      </c>
      <c r="Z31" s="5" t="s">
        <v>116</v>
      </c>
      <c r="AA31" s="5" t="s">
        <v>235</v>
      </c>
      <c r="AB31" s="5" t="s">
        <v>139</v>
      </c>
      <c r="AC31" s="5" t="s">
        <v>176</v>
      </c>
      <c r="AD31" s="7">
        <v>16198.98</v>
      </c>
      <c r="AE31" s="7">
        <v>16198.98</v>
      </c>
      <c r="AF31" s="5" t="s">
        <v>226</v>
      </c>
      <c r="AG31" s="7">
        <v>1901.0200000000004</v>
      </c>
      <c r="AH31" s="7">
        <v>0.10502872928176799</v>
      </c>
      <c r="AI31" s="5" t="s">
        <v>226</v>
      </c>
      <c r="AJ31" s="5" t="s">
        <v>70</v>
      </c>
      <c r="AK31" s="5" t="s">
        <v>115</v>
      </c>
      <c r="AL31" s="5" t="s">
        <v>29</v>
      </c>
      <c r="AM31" s="7">
        <v>1901.0200000000004</v>
      </c>
      <c r="AN31" s="7">
        <v>0.10502872928176799</v>
      </c>
      <c r="AO31" s="4" t="str">
        <f>HYPERLINK("https://auctions.prozorro.gov.ua/tenders/2a51fca3342344cd8aa166b33527b130")</f>
        <v>https://auctions.prozorro.gov.ua/tenders/2a51fca3342344cd8aa166b33527b130</v>
      </c>
      <c r="AP31" s="8">
        <v>44420.559566404641</v>
      </c>
      <c r="AQ31" s="6">
        <v>44421</v>
      </c>
      <c r="AR31" s="6">
        <v>44440</v>
      </c>
      <c r="AS31" s="5" t="s">
        <v>251</v>
      </c>
      <c r="AT31" s="8">
        <v>44426.427822832804</v>
      </c>
      <c r="AU31" s="5" t="s">
        <v>31</v>
      </c>
      <c r="AV31" s="7">
        <v>16198.98</v>
      </c>
      <c r="AW31" s="5"/>
      <c r="AX31" s="6">
        <v>44438</v>
      </c>
      <c r="AY31" s="8">
        <v>44561</v>
      </c>
      <c r="AZ31" s="5" t="s">
        <v>256</v>
      </c>
    </row>
    <row r="32" spans="1:52" x14ac:dyDescent="0.3">
      <c r="A32" s="3">
        <v>31</v>
      </c>
      <c r="B32" s="4" t="str">
        <f>HYPERLINK("https://my.zakupki.prom.ua/remote/dispatcher/state_purchase_view/25910575", "UA-2021-04-16-007344-b")</f>
        <v>UA-2021-04-16-007344-b</v>
      </c>
      <c r="C32" s="4" t="s">
        <v>173</v>
      </c>
      <c r="D32" s="5" t="s">
        <v>201</v>
      </c>
      <c r="E32" s="5" t="s">
        <v>201</v>
      </c>
      <c r="F32" s="5" t="s">
        <v>112</v>
      </c>
      <c r="G32" s="5" t="s">
        <v>152</v>
      </c>
      <c r="H32" s="5" t="s">
        <v>235</v>
      </c>
      <c r="I32" s="5" t="s">
        <v>158</v>
      </c>
      <c r="J32" s="5" t="s">
        <v>86</v>
      </c>
      <c r="K32" s="5" t="s">
        <v>131</v>
      </c>
      <c r="L32" s="5" t="s">
        <v>169</v>
      </c>
      <c r="M32" s="6">
        <v>44302</v>
      </c>
      <c r="N32" s="5"/>
      <c r="O32" s="5"/>
      <c r="P32" s="5"/>
      <c r="Q32" s="5"/>
      <c r="R32" s="5" t="s">
        <v>249</v>
      </c>
      <c r="S32" s="3">
        <v>1</v>
      </c>
      <c r="T32" s="7">
        <v>1490</v>
      </c>
      <c r="U32" s="5" t="s">
        <v>173</v>
      </c>
      <c r="V32" s="3">
        <v>1</v>
      </c>
      <c r="W32" s="7">
        <v>1490</v>
      </c>
      <c r="X32" s="5" t="s">
        <v>255</v>
      </c>
      <c r="Y32" s="5" t="s">
        <v>253</v>
      </c>
      <c r="Z32" s="5" t="s">
        <v>116</v>
      </c>
      <c r="AA32" s="5" t="s">
        <v>176</v>
      </c>
      <c r="AB32" s="5" t="s">
        <v>139</v>
      </c>
      <c r="AC32" s="5" t="s">
        <v>176</v>
      </c>
      <c r="AD32" s="7">
        <v>1490</v>
      </c>
      <c r="AE32" s="7">
        <v>1490</v>
      </c>
      <c r="AF32" s="5"/>
      <c r="AG32" s="5"/>
      <c r="AH32" s="5"/>
      <c r="AI32" s="5" t="s">
        <v>230</v>
      </c>
      <c r="AJ32" s="5" t="s">
        <v>88</v>
      </c>
      <c r="AK32" s="5"/>
      <c r="AL32" s="5" t="s">
        <v>4</v>
      </c>
      <c r="AM32" s="5"/>
      <c r="AN32" s="5"/>
      <c r="AO32" s="4"/>
      <c r="AP32" s="5"/>
      <c r="AQ32" s="5"/>
      <c r="AR32" s="5"/>
      <c r="AS32" s="5" t="s">
        <v>251</v>
      </c>
      <c r="AT32" s="8">
        <v>44302.671465829517</v>
      </c>
      <c r="AU32" s="5" t="s">
        <v>93</v>
      </c>
      <c r="AV32" s="7">
        <v>1490</v>
      </c>
      <c r="AW32" s="6">
        <v>44300</v>
      </c>
      <c r="AX32" s="6">
        <v>44301</v>
      </c>
      <c r="AY32" s="8">
        <v>44561</v>
      </c>
      <c r="AZ32" s="5" t="s">
        <v>256</v>
      </c>
    </row>
    <row r="33" spans="1:52" x14ac:dyDescent="0.3">
      <c r="A33" s="3">
        <v>32</v>
      </c>
      <c r="B33" s="4" t="str">
        <f>HYPERLINK("https://my.zakupki.prom.ua/remote/dispatcher/state_purchase_view/25895416", "UA-2021-04-16-002312-c")</f>
        <v>UA-2021-04-16-002312-c</v>
      </c>
      <c r="C33" s="4" t="s">
        <v>173</v>
      </c>
      <c r="D33" s="5" t="s">
        <v>190</v>
      </c>
      <c r="E33" s="5" t="s">
        <v>190</v>
      </c>
      <c r="F33" s="5" t="s">
        <v>92</v>
      </c>
      <c r="G33" s="5" t="s">
        <v>152</v>
      </c>
      <c r="H33" s="5" t="s">
        <v>235</v>
      </c>
      <c r="I33" s="5" t="s">
        <v>158</v>
      </c>
      <c r="J33" s="5" t="s">
        <v>86</v>
      </c>
      <c r="K33" s="5" t="s">
        <v>131</v>
      </c>
      <c r="L33" s="5" t="s">
        <v>169</v>
      </c>
      <c r="M33" s="6">
        <v>44302</v>
      </c>
      <c r="N33" s="5"/>
      <c r="O33" s="5"/>
      <c r="P33" s="5"/>
      <c r="Q33" s="5"/>
      <c r="R33" s="5" t="s">
        <v>249</v>
      </c>
      <c r="S33" s="3">
        <v>1</v>
      </c>
      <c r="T33" s="7">
        <v>2720</v>
      </c>
      <c r="U33" s="5" t="s">
        <v>173</v>
      </c>
      <c r="V33" s="3">
        <v>1</v>
      </c>
      <c r="W33" s="7">
        <v>2720</v>
      </c>
      <c r="X33" s="5" t="s">
        <v>255</v>
      </c>
      <c r="Y33" s="5" t="s">
        <v>253</v>
      </c>
      <c r="Z33" s="5" t="s">
        <v>116</v>
      </c>
      <c r="AA33" s="5" t="s">
        <v>176</v>
      </c>
      <c r="AB33" s="5" t="s">
        <v>139</v>
      </c>
      <c r="AC33" s="5" t="s">
        <v>176</v>
      </c>
      <c r="AD33" s="7">
        <v>2720</v>
      </c>
      <c r="AE33" s="7">
        <v>2720</v>
      </c>
      <c r="AF33" s="5"/>
      <c r="AG33" s="5"/>
      <c r="AH33" s="5"/>
      <c r="AI33" s="5" t="s">
        <v>211</v>
      </c>
      <c r="AJ33" s="5" t="s">
        <v>54</v>
      </c>
      <c r="AK33" s="5"/>
      <c r="AL33" s="5" t="s">
        <v>7</v>
      </c>
      <c r="AM33" s="5"/>
      <c r="AN33" s="5"/>
      <c r="AO33" s="4"/>
      <c r="AP33" s="5"/>
      <c r="AQ33" s="5"/>
      <c r="AR33" s="5"/>
      <c r="AS33" s="5" t="s">
        <v>251</v>
      </c>
      <c r="AT33" s="8">
        <v>44302.581588169967</v>
      </c>
      <c r="AU33" s="5" t="s">
        <v>30</v>
      </c>
      <c r="AV33" s="7">
        <v>2720</v>
      </c>
      <c r="AW33" s="6">
        <v>44302</v>
      </c>
      <c r="AX33" s="6">
        <v>44561</v>
      </c>
      <c r="AY33" s="8">
        <v>44561</v>
      </c>
      <c r="AZ33" s="5" t="s">
        <v>256</v>
      </c>
    </row>
    <row r="34" spans="1:52" x14ac:dyDescent="0.3">
      <c r="A34" s="3">
        <v>33</v>
      </c>
      <c r="B34" s="4" t="str">
        <f>HYPERLINK("https://my.zakupki.prom.ua/remote/dispatcher/state_purchase_view/29058333", "UA-2021-08-16-008017-a")</f>
        <v>UA-2021-08-16-008017-a</v>
      </c>
      <c r="C34" s="4" t="s">
        <v>173</v>
      </c>
      <c r="D34" s="5" t="s">
        <v>153</v>
      </c>
      <c r="E34" s="5" t="s">
        <v>153</v>
      </c>
      <c r="F34" s="5" t="s">
        <v>66</v>
      </c>
      <c r="G34" s="5" t="s">
        <v>152</v>
      </c>
      <c r="H34" s="5" t="s">
        <v>235</v>
      </c>
      <c r="I34" s="5" t="s">
        <v>158</v>
      </c>
      <c r="J34" s="5" t="s">
        <v>86</v>
      </c>
      <c r="K34" s="5" t="s">
        <v>131</v>
      </c>
      <c r="L34" s="5" t="s">
        <v>169</v>
      </c>
      <c r="M34" s="6">
        <v>44424</v>
      </c>
      <c r="N34" s="5"/>
      <c r="O34" s="5"/>
      <c r="P34" s="5"/>
      <c r="Q34" s="5"/>
      <c r="R34" s="5" t="s">
        <v>249</v>
      </c>
      <c r="S34" s="3">
        <v>1</v>
      </c>
      <c r="T34" s="7">
        <v>695</v>
      </c>
      <c r="U34" s="5" t="s">
        <v>173</v>
      </c>
      <c r="V34" s="3">
        <v>1</v>
      </c>
      <c r="W34" s="7">
        <v>695</v>
      </c>
      <c r="X34" s="5" t="s">
        <v>258</v>
      </c>
      <c r="Y34" s="5" t="s">
        <v>253</v>
      </c>
      <c r="Z34" s="5" t="s">
        <v>116</v>
      </c>
      <c r="AA34" s="5" t="s">
        <v>176</v>
      </c>
      <c r="AB34" s="5" t="s">
        <v>139</v>
      </c>
      <c r="AC34" s="5" t="s">
        <v>176</v>
      </c>
      <c r="AD34" s="7">
        <v>695</v>
      </c>
      <c r="AE34" s="7">
        <v>695</v>
      </c>
      <c r="AF34" s="5"/>
      <c r="AG34" s="5"/>
      <c r="AH34" s="5"/>
      <c r="AI34" s="5" t="s">
        <v>233</v>
      </c>
      <c r="AJ34" s="5" t="s">
        <v>76</v>
      </c>
      <c r="AK34" s="5"/>
      <c r="AL34" s="5" t="s">
        <v>8</v>
      </c>
      <c r="AM34" s="5"/>
      <c r="AN34" s="5"/>
      <c r="AO34" s="4"/>
      <c r="AP34" s="5"/>
      <c r="AQ34" s="5"/>
      <c r="AR34" s="5"/>
      <c r="AS34" s="5" t="s">
        <v>251</v>
      </c>
      <c r="AT34" s="8">
        <v>44424.652980221617</v>
      </c>
      <c r="AU34" s="5" t="s">
        <v>87</v>
      </c>
      <c r="AV34" s="7">
        <v>695</v>
      </c>
      <c r="AW34" s="5"/>
      <c r="AX34" s="6">
        <v>44561</v>
      </c>
      <c r="AY34" s="8">
        <v>44561</v>
      </c>
      <c r="AZ34" s="5" t="s">
        <v>256</v>
      </c>
    </row>
    <row r="35" spans="1:52" x14ac:dyDescent="0.3">
      <c r="A35" s="1" t="s">
        <v>154</v>
      </c>
    </row>
  </sheetData>
  <autoFilter ref="A1:AZ34" xr:uid="{00000000-0009-0000-0000-000000000000}"/>
  <hyperlinks>
    <hyperlink ref="B2" r:id="rId1" display="https://my.zakupki.prom.ua/remote/dispatcher/state_purchase_view/32023702" xr:uid="{00000000-0004-0000-0000-000001000000}"/>
    <hyperlink ref="B3" r:id="rId2" display="https://my.zakupki.prom.ua/remote/dispatcher/state_purchase_view/30661371" xr:uid="{00000000-0004-0000-0000-000002000000}"/>
    <hyperlink ref="B4" r:id="rId3" display="https://my.zakupki.prom.ua/remote/dispatcher/state_purchase_view/26882420" xr:uid="{00000000-0004-0000-0000-000003000000}"/>
    <hyperlink ref="B5" r:id="rId4" display="https://my.zakupki.prom.ua/remote/dispatcher/state_purchase_view/26881816" xr:uid="{00000000-0004-0000-0000-000004000000}"/>
    <hyperlink ref="B6" r:id="rId5" display="https://my.zakupki.prom.ua/remote/dispatcher/state_purchase_view/29177696" xr:uid="{00000000-0004-0000-0000-000005000000}"/>
    <hyperlink ref="B7" r:id="rId6" display="https://my.zakupki.prom.ua/remote/dispatcher/state_purchase_view/30171500" xr:uid="{00000000-0004-0000-0000-000006000000}"/>
    <hyperlink ref="B8" r:id="rId7" display="https://my.zakupki.prom.ua/remote/dispatcher/state_purchase_view/30998170" xr:uid="{00000000-0004-0000-0000-000007000000}"/>
    <hyperlink ref="B9" r:id="rId8" display="https://my.zakupki.prom.ua/remote/dispatcher/state_purchase_view/29176395" xr:uid="{00000000-0004-0000-0000-000008000000}"/>
    <hyperlink ref="B10" r:id="rId9" display="https://my.zakupki.prom.ua/remote/dispatcher/state_purchase_view/27881703" xr:uid="{00000000-0004-0000-0000-000009000000}"/>
    <hyperlink ref="AO10" r:id="rId10" display="https://auction.openprocurement.org/tenders/b0273c9abed54a888dbb0a6276a74cae" xr:uid="{00000000-0004-0000-0000-00000A000000}"/>
    <hyperlink ref="B11" r:id="rId11" display="https://my.zakupki.prom.ua/remote/dispatcher/state_purchase_view/30662429" xr:uid="{00000000-0004-0000-0000-00000B000000}"/>
    <hyperlink ref="B12" r:id="rId12" display="https://my.zakupki.prom.ua/remote/dispatcher/state_purchase_view/30259350" xr:uid="{00000000-0004-0000-0000-00000C000000}"/>
    <hyperlink ref="AO12" r:id="rId13" display="https://auctions.prozorro.gov.ua/tenders/af846ef679d1417da47e068e0cfe0ae5" xr:uid="{00000000-0004-0000-0000-00000D000000}"/>
    <hyperlink ref="B13" r:id="rId14" display="https://my.zakupki.prom.ua/remote/dispatcher/state_purchase_view/29176920" xr:uid="{00000000-0004-0000-0000-00000E000000}"/>
    <hyperlink ref="B14" r:id="rId15" display="https://my.zakupki.prom.ua/remote/dispatcher/state_purchase_view/32871525" xr:uid="{00000000-0004-0000-0000-00000F000000}"/>
    <hyperlink ref="B15" r:id="rId16" display="https://my.zakupki.prom.ua/remote/dispatcher/state_purchase_view/30837402" xr:uid="{00000000-0004-0000-0000-000010000000}"/>
    <hyperlink ref="AO15" r:id="rId17" display="https://auctions.prozorro.gov.ua/tenders/3a4d9407ef8d41a7968b69a0c9fd281f" xr:uid="{00000000-0004-0000-0000-000011000000}"/>
    <hyperlink ref="B16" r:id="rId18" display="https://my.zakupki.prom.ua/remote/dispatcher/state_purchase_view/29174918" xr:uid="{00000000-0004-0000-0000-000012000000}"/>
    <hyperlink ref="B17" r:id="rId19" display="https://my.zakupki.prom.ua/remote/dispatcher/state_purchase_view/29175757" xr:uid="{00000000-0004-0000-0000-000013000000}"/>
    <hyperlink ref="B18" r:id="rId20" display="https://my.zakupki.prom.ua/remote/dispatcher/state_purchase_view/25539786" xr:uid="{00000000-0004-0000-0000-000014000000}"/>
    <hyperlink ref="B19" r:id="rId21" display="https://my.zakupki.prom.ua/remote/dispatcher/state_purchase_view/25701243" xr:uid="{00000000-0004-0000-0000-000015000000}"/>
    <hyperlink ref="AO19" r:id="rId22" display="https://auction.openprocurement.org/tenders/a5dc37269a28451f92c0d6fbd6d8784a" xr:uid="{00000000-0004-0000-0000-000016000000}"/>
    <hyperlink ref="B20" r:id="rId23" display="https://my.zakupki.prom.ua/remote/dispatcher/state_purchase_view/30279173" xr:uid="{00000000-0004-0000-0000-000017000000}"/>
    <hyperlink ref="B21" r:id="rId24" display="https://my.zakupki.prom.ua/remote/dispatcher/state_purchase_view/30164529" xr:uid="{00000000-0004-0000-0000-000018000000}"/>
    <hyperlink ref="B22" r:id="rId25" display="https://my.zakupki.prom.ua/remote/dispatcher/state_purchase_view/26880609" xr:uid="{00000000-0004-0000-0000-000019000000}"/>
    <hyperlink ref="B23" r:id="rId26" display="https://my.zakupki.prom.ua/remote/dispatcher/state_purchase_view/30291167" xr:uid="{00000000-0004-0000-0000-00001A000000}"/>
    <hyperlink ref="B24" r:id="rId27" display="https://my.zakupki.prom.ua/remote/dispatcher/state_purchase_view/30660577" xr:uid="{00000000-0004-0000-0000-00001B000000}"/>
    <hyperlink ref="B25" r:id="rId28" display="https://my.zakupki.prom.ua/remote/dispatcher/state_purchase_view/26164622" xr:uid="{00000000-0004-0000-0000-00001C000000}"/>
    <hyperlink ref="AO25" r:id="rId29" display="https://auction.openprocurement.org/tenders/43db44b921ba4e6689ee235629b84758" xr:uid="{00000000-0004-0000-0000-00001D000000}"/>
    <hyperlink ref="B26" r:id="rId30" display="https://my.zakupki.prom.ua/remote/dispatcher/state_purchase_view/29962585" xr:uid="{00000000-0004-0000-0000-00001E000000}"/>
    <hyperlink ref="B27" r:id="rId31" display="https://my.zakupki.prom.ua/remote/dispatcher/state_purchase_view/29059485" xr:uid="{00000000-0004-0000-0000-00001F000000}"/>
    <hyperlink ref="B28" r:id="rId32" display="https://my.zakupki.prom.ua/remote/dispatcher/state_purchase_view/25536132" xr:uid="{00000000-0004-0000-0000-000020000000}"/>
    <hyperlink ref="B29" r:id="rId33" display="https://my.zakupki.prom.ua/remote/dispatcher/state_purchase_view/26882237" xr:uid="{00000000-0004-0000-0000-000021000000}"/>
    <hyperlink ref="B30" r:id="rId34" display="https://my.zakupki.prom.ua/remote/dispatcher/state_purchase_view/26878039" xr:uid="{00000000-0004-0000-0000-000022000000}"/>
    <hyperlink ref="B31" r:id="rId35" display="https://my.zakupki.prom.ua/remote/dispatcher/state_purchase_view/28598880" xr:uid="{00000000-0004-0000-0000-000023000000}"/>
    <hyperlink ref="AO31" r:id="rId36" display="https://auctions.prozorro.gov.ua/tenders/2a51fca3342344cd8aa166b33527b130" xr:uid="{00000000-0004-0000-0000-000024000000}"/>
    <hyperlink ref="B32" r:id="rId37" display="https://my.zakupki.prom.ua/remote/dispatcher/state_purchase_view/25910575" xr:uid="{00000000-0004-0000-0000-000025000000}"/>
    <hyperlink ref="B33" r:id="rId38" display="https://my.zakupki.prom.ua/remote/dispatcher/state_purchase_view/25895416" xr:uid="{00000000-0004-0000-0000-000026000000}"/>
    <hyperlink ref="B34" r:id="rId39" display="https://my.zakupki.prom.ua/remote/dispatcher/state_purchase_view/29058333" xr:uid="{00000000-0004-0000-0000-000027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2</cp:lastModifiedBy>
  <dcterms:created xsi:type="dcterms:W3CDTF">2021-12-15T11:16:19Z</dcterms:created>
  <dcterms:modified xsi:type="dcterms:W3CDTF">2022-01-20T13:35:10Z</dcterms:modified>
  <cp:category/>
</cp:coreProperties>
</file>