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20" yWindow="-120" windowWidth="24240" windowHeight="13140"/>
  </bookViews>
  <sheets>
    <sheet name="Sheet" sheetId="1" r:id="rId1"/>
  </sheets>
  <definedNames>
    <definedName name="_xlnm._FilterDatabase" localSheetId="0" hidden="1">Sheet!$A$4:$P$24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/>
  <c r="D5"/>
  <c r="B6"/>
  <c r="D6"/>
  <c r="B7"/>
  <c r="D7"/>
  <c r="B8"/>
  <c r="D8"/>
  <c r="B9"/>
  <c r="D9"/>
  <c r="B10"/>
  <c r="D10"/>
  <c r="B11"/>
  <c r="D11"/>
  <c r="B12"/>
  <c r="D12"/>
  <c r="B13"/>
  <c r="D13"/>
  <c r="B14"/>
  <c r="D14"/>
  <c r="B15"/>
  <c r="D15"/>
  <c r="B16"/>
  <c r="D16"/>
  <c r="B17"/>
  <c r="D17"/>
  <c r="B18"/>
  <c r="D18"/>
  <c r="B19"/>
  <c r="D19"/>
  <c r="B20"/>
  <c r="C20"/>
  <c r="D20"/>
  <c r="B21"/>
  <c r="D21"/>
  <c r="B22"/>
  <c r="D22"/>
  <c r="B23"/>
  <c r="D23"/>
  <c r="B24"/>
  <c r="D24"/>
</calcChain>
</file>

<file path=xl/sharedStrings.xml><?xml version="1.0" encoding="utf-8"?>
<sst xmlns="http://schemas.openxmlformats.org/spreadsheetml/2006/main" count="218" uniqueCount="150">
  <si>
    <t>(ПК у комплекті (системний блок, монітор, клавіатура, маніпулятор «миша» - 10 шт. ; БФП</t>
  </si>
  <si>
    <t>00274619</t>
  </si>
  <si>
    <t>0e9b5712af4c403483af8f1bf37d8901</t>
  </si>
  <si>
    <t>1/07-16</t>
  </si>
  <si>
    <t>1/09-16</t>
  </si>
  <si>
    <t>1/10-2016</t>
  </si>
  <si>
    <t>1147</t>
  </si>
  <si>
    <t>11daec822d18495ebdbb8f6cabc3a928</t>
  </si>
  <si>
    <t>16/12-16/1</t>
  </si>
  <si>
    <t>19143995</t>
  </si>
  <si>
    <t>2/10/16</t>
  </si>
  <si>
    <t>20/12/Т</t>
  </si>
  <si>
    <t>2087317691</t>
  </si>
  <si>
    <t>21/12/16</t>
  </si>
  <si>
    <t>2157022334</t>
  </si>
  <si>
    <t>2157022344</t>
  </si>
  <si>
    <t>22410000-7 Марки</t>
  </si>
  <si>
    <t>22fda070fa4f4de79f2f299d473361df</t>
  </si>
  <si>
    <t>23/11/Т</t>
  </si>
  <si>
    <t>24430567</t>
  </si>
  <si>
    <t>24609881</t>
  </si>
  <si>
    <t>25021641</t>
  </si>
  <si>
    <t>25771603</t>
  </si>
  <si>
    <t>25c9a27bfb9e49f0b580d5b03a8aebd8</t>
  </si>
  <si>
    <t>2682311900</t>
  </si>
  <si>
    <t>29/12/16</t>
  </si>
  <si>
    <t>2906311395</t>
  </si>
  <si>
    <t>2921903333</t>
  </si>
  <si>
    <t>2940-П-А</t>
  </si>
  <si>
    <t>2949-С-А</t>
  </si>
  <si>
    <t>3/10/16</t>
  </si>
  <si>
    <t>3/11/2016</t>
  </si>
  <si>
    <t>30/12/Т</t>
  </si>
  <si>
    <t>30124000-4 Частини та приладдя до офісної техніки</t>
  </si>
  <si>
    <t>30190000-7 Офісне устаткування та приладдя різне</t>
  </si>
  <si>
    <t>30192153-8 Штампи</t>
  </si>
  <si>
    <t>30197600-2 Оброблені папір і картон</t>
  </si>
  <si>
    <t>30199000-0 Паперове канцелярське приладдя та інші паперові вироби</t>
  </si>
  <si>
    <t>30200000-1 Комп’ютерне обладнання та приладдя</t>
  </si>
  <si>
    <t>35/12/Т</t>
  </si>
  <si>
    <t>35268595</t>
  </si>
  <si>
    <t>36096284</t>
  </si>
  <si>
    <t>38765659</t>
  </si>
  <si>
    <t>3880f2162e8c42de84aeadf011ae4816</t>
  </si>
  <si>
    <t>39112000-0 Стільці</t>
  </si>
  <si>
    <t>39130000-2 Офісні меблі</t>
  </si>
  <si>
    <t>39131100-0 Архівні стелажі</t>
  </si>
  <si>
    <t>39174000-2 Вивіски</t>
  </si>
  <si>
    <t>39400911</t>
  </si>
  <si>
    <t>39417349</t>
  </si>
  <si>
    <t>39682689</t>
  </si>
  <si>
    <t>44/12/16</t>
  </si>
  <si>
    <t>44421720-0 Шафи із замком</t>
  </si>
  <si>
    <t>48443000-5 Пакети програмного забезпечення для бухгалтерського обліку</t>
  </si>
  <si>
    <t>494f16e7cec649d083ea87ebd9dd329a</t>
  </si>
  <si>
    <t>49a745579eb84cc38446acfb2c524181</t>
  </si>
  <si>
    <t>4aa7ff05989e477b85c84f569a060ae7</t>
  </si>
  <si>
    <t>50313000-2 Технічне обслуговування і ремонт копіювально-розмножувальної техніки</t>
  </si>
  <si>
    <t>5900a48c91554c718e89b9128eb06a0a</t>
  </si>
  <si>
    <t>61f8a04afff04b2ba6c2378587787355</t>
  </si>
  <si>
    <t>6259d4b1c46445999520f0bb2fe65057</t>
  </si>
  <si>
    <t>72100000-6 Консультаційні послуги з питань апаратного забезпечення</t>
  </si>
  <si>
    <t>72200000-7 Послуги з програмування та консультаційні послуги з питань програмного забезпечення</t>
  </si>
  <si>
    <t>72500000-0 Послуги, пов’язані з комп’ютерними технологіями</t>
  </si>
  <si>
    <t>745</t>
  </si>
  <si>
    <t>7e7661eeb968413eae503b2647719aec</t>
  </si>
  <si>
    <t>8a85740f3f324095a0cee52479904032</t>
  </si>
  <si>
    <t>96ee401a394d4a308289cbfd8afea926</t>
  </si>
  <si>
    <t>984b75d1bf1948308724ab74c065a25f</t>
  </si>
  <si>
    <t>ID контракту</t>
  </si>
  <si>
    <t>a89a7c67b943408ab77a3b91b8f3e527</t>
  </si>
  <si>
    <t>b9b75b8ab4864066938d338765b5b1d8</t>
  </si>
  <si>
    <t>cd25081f6cb34c3cbbaac82b4adb8b94</t>
  </si>
  <si>
    <t>e48099a07c4e4dfd9df9f6849659caee</t>
  </si>
  <si>
    <t>ffd52f8604354497914dc0c443090fec</t>
  </si>
  <si>
    <t>report-feedback@zakupivli.pro</t>
  </si>
  <si>
    <t>«ДК 016:2010 – код 31.09.11- меблі металеві, н.в.і.у  (ДК  021:2015  - код 39131100-0  «Архівні стелажі»)» (Архівні стелажі)</t>
  </si>
  <si>
    <t>ЄДРПОУ переможця</t>
  </si>
  <si>
    <t>ІНСТИТУТ РОЗРОБКИ ІНФОРМАЦІЙНИХ СИСТЕМ</t>
  </si>
  <si>
    <t>Ідентифікатор договору (Використовується при звітуванні у E-data)</t>
  </si>
  <si>
    <t>Ідентифікатор закупівлі</t>
  </si>
  <si>
    <t>Ідентифікатор лота</t>
  </si>
  <si>
    <t>АВЕРС КАНЦЕЛЯРІЯ</t>
  </si>
  <si>
    <t>АТ "Укрпошта" в особі дніпропетровської дирекції</t>
  </si>
  <si>
    <t>Аверс Канцелярiя Товариство З Обмеженою Вiдповiдальнiстю</t>
  </si>
  <si>
    <t>БАБЧЕНКО ВОЛОДИМИР ОЛЕКСАНДРОВИЧ</t>
  </si>
  <si>
    <t>Відкриті торги</t>
  </si>
  <si>
    <t>ДК 016: 2010 (Послуги у сфері інформаційних технологій і стосовно комп’ютерної техніки інші, н.в.і.у), ДК 021:2015 (Послуги, пов’язані з комп’ютерними технологіями</t>
  </si>
  <si>
    <t>ДК 016:2010 (22.29.2 - вироби пластмасові інші), Дк 021:2015 (3917400-2 - вивіски)</t>
  </si>
  <si>
    <t>ДК 016:2010 код 31.01.1 (меблі конторські/офісні та меблі для підприємств торгівлі); ДК 021:2015 39130000-2 (меблі конторські/офісні)</t>
  </si>
  <si>
    <t>ДК 016:2010 код 31.01.1 (меблі конторські/офісні та меблі для підприємств торгівлі); ДК 021:2015 39130000-2 (офісні меблі)</t>
  </si>
  <si>
    <t>ДК 016:2010- (58.29.3. Програмне забезпечення як завантажні файли; код ДК 021:2015 (72200000-7 послуги з програмування та консультаційні послуги з питань програмного забезпечення) Єдиний реєстр матеріалів технічної інвентаризації об'єктів нерухомості Дніпропетровської міської ради" "Облік проживання/перебування фізичних осіб на території м. Дніпро"</t>
  </si>
  <si>
    <t>Дата закінчення договору:</t>
  </si>
  <si>
    <t>Дата підписання договору:</t>
  </si>
  <si>
    <t>Закупівля без використання електронної системи</t>
  </si>
  <si>
    <t>Звіт створено 8 лютого о 15:30 з використанням http://zakupivli.pro</t>
  </si>
  <si>
    <t>Канцелярські товари</t>
  </si>
  <si>
    <t>Код CPV</t>
  </si>
  <si>
    <t>Компанія Унісервіс</t>
  </si>
  <si>
    <t>ЛО/16/34</t>
  </si>
  <si>
    <t>Немає лотів</t>
  </si>
  <si>
    <t>Номер договору</t>
  </si>
  <si>
    <t>Очікує підписання</t>
  </si>
  <si>
    <t>ПОСТАНОГОВ ОЛЕГ ФЕДОРОВИЧ</t>
  </si>
  <si>
    <t>ПРИВАТНЕ ПІДПРИЄМСТВО "ДАСК-ЦЕНТР"</t>
  </si>
  <si>
    <t>ПУБЛІЧНЕ АКЦІОНЕРНЕ ТОВАРИСТВО "ДНІПРОПЕТРОВСЬКИЙ МЕБЛЕВИЙ КОМБІНАТ"</t>
  </si>
  <si>
    <t>Папір офісний формату А4</t>
  </si>
  <si>
    <t>Переговорна процедура</t>
  </si>
  <si>
    <t>Переможець (назва)</t>
  </si>
  <si>
    <t xml:space="preserve">Послуги щодо технічної допомоги у сфері інформаційних технологій </t>
  </si>
  <si>
    <t>Предмет закупівлі</t>
  </si>
  <si>
    <t>Програмне забезпечення як завантажні файли</t>
  </si>
  <si>
    <t>РЕКЛАМНЕ АГЕНТСТВО "АРТ УКРАЇНА</t>
  </si>
  <si>
    <t>Свистун Владислав Вікторович</t>
  </si>
  <si>
    <t>Спрощена закупівля</t>
  </si>
  <si>
    <t>Статус договору</t>
  </si>
  <si>
    <t>Сума договору</t>
  </si>
  <si>
    <t>ТОВ "КАМТЕКС"</t>
  </si>
  <si>
    <t>ТОВ Ведо</t>
  </si>
  <si>
    <t>ТОВ М БІЗНЕС ГРУП</t>
  </si>
  <si>
    <t>ТОВ ТВГ "КУНІЦА"</t>
  </si>
  <si>
    <t>ТОВАРИСТВО З ОБМЕЖЕНОЮ ВІДПОВІДАЛЬНІСТЮ ВИРОБНИЧА ФІРМА "СЕРВІС"</t>
  </si>
  <si>
    <t>Тип процедури</t>
  </si>
  <si>
    <t>Узагальнена назва закупівлі</t>
  </si>
  <si>
    <t>ФОП Рибка Лариса Олександрівна</t>
  </si>
  <si>
    <t>Фізична особа - підприємець Апіченок Олександр Миколайович</t>
  </si>
  <si>
    <t>Фізична особа-підприємець Бабченко Володимир Олександрович</t>
  </si>
  <si>
    <t>Якщо ви маєте пропозицію чи побажання щодо покращення цього звіту, напишіть нам, будь ласка:</t>
  </si>
  <si>
    <t>активний</t>
  </si>
  <si>
    <t>архівні стелажі</t>
  </si>
  <si>
    <t>закритий</t>
  </si>
  <si>
    <t>заправка та регенерація картріджів</t>
  </si>
  <si>
    <t xml:space="preserve">канцелярські товари </t>
  </si>
  <si>
    <t>картріджи</t>
  </si>
  <si>
    <t>код ДК 016:2010  31.00.1 (меблі для сидіння та їх частини), код ДК 021:2015 39112000-0 (стільці)</t>
  </si>
  <si>
    <t>код ДК 016:2010 (22.29.2 - вироби пластмасові інші), код ДК 021:2015 (3917400-2 - вивіски)</t>
  </si>
  <si>
    <t>код ДК 016:2010 (25.99.2 - вироби з недорогоцінних металів, інші),  код ДК 021:2015 (44421720-0 шафи із замком)</t>
  </si>
  <si>
    <t xml:space="preserve">код ДК 016:2010 - 22.19.7 (Вироби з вулканізованої ґуми, н. в. і. у.; ґума тверда; вироби з твердої ґуми), код ДК 21:2015 30192153-8 (штампи). </t>
  </si>
  <si>
    <t>код ДК 016:2010 – код 26.20.1 - «Машини обчислювальні, частини та приладдя до них), код ДК  021:2015  - код 30200000-1  «Комп’ютерне обладнання та приладдя»).</t>
  </si>
  <si>
    <t>конверти поштові</t>
  </si>
  <si>
    <t>марки поштові, конверти марковані</t>
  </si>
  <si>
    <t xml:space="preserve">марки поштові, конверти марковані  </t>
  </si>
  <si>
    <t>меблі конторські/офісні</t>
  </si>
  <si>
    <t xml:space="preserve">меблі конторські/офісні </t>
  </si>
  <si>
    <t>пакет програмного забезпечення для бухгалтерського обліку</t>
  </si>
  <si>
    <t>печаті, штампи</t>
  </si>
  <si>
    <t xml:space="preserve">програмного забезпечення для бухгалтерського обліку </t>
  </si>
  <si>
    <t>частини та приладдя до обчислювальних машин (картріджи)</t>
  </si>
  <si>
    <t>шафи металеві</t>
  </si>
  <si>
    <t>№</t>
  </si>
</sst>
</file>

<file path=xl/styles.xml><?xml version="1.0" encoding="utf-8"?>
<styleSheet xmlns="http://schemas.openxmlformats.org/spreadsheetml/2006/main">
  <numFmts count="1">
    <numFmt numFmtId="164" formatCode="dd\.mm\.yyyy"/>
  </numFmts>
  <fonts count="4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4" fontId="1" fillId="0" borderId="0" xfId="0" applyNumberFormat="1" applyFont="1"/>
    <xf numFmtId="16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ivli.pro/remote/dispatcher/state_purchase_view/398198" TargetMode="External"/><Relationship Id="rId13" Type="http://schemas.openxmlformats.org/officeDocument/2006/relationships/hyperlink" Target="https://my.zakupivli.pro/remote/dispatcher/state_contracting_view/284095" TargetMode="External"/><Relationship Id="rId18" Type="http://schemas.openxmlformats.org/officeDocument/2006/relationships/hyperlink" Target="https://my.zakupivli.pro/remote/dispatcher/state_purchase_view/1105829" TargetMode="External"/><Relationship Id="rId26" Type="http://schemas.openxmlformats.org/officeDocument/2006/relationships/hyperlink" Target="https://my.zakupivli.pro/remote/dispatcher/state_purchase_view/500716" TargetMode="External"/><Relationship Id="rId39" Type="http://schemas.openxmlformats.org/officeDocument/2006/relationships/hyperlink" Target="https://my.zakupivli.pro/remote/dispatcher/state_purchase_view/341086" TargetMode="External"/><Relationship Id="rId3" Type="http://schemas.openxmlformats.org/officeDocument/2006/relationships/hyperlink" Target="https://my.zakupivli.pro/remote/dispatcher/state_contracting_view/277037" TargetMode="External"/><Relationship Id="rId21" Type="http://schemas.openxmlformats.org/officeDocument/2006/relationships/hyperlink" Target="https://my.zakupivli.pro/remote/dispatcher/state_contracting_view/284320" TargetMode="External"/><Relationship Id="rId34" Type="http://schemas.openxmlformats.org/officeDocument/2006/relationships/hyperlink" Target="https://my.zakupivli.pro/remote/dispatcher/state_contracting_view/91540" TargetMode="External"/><Relationship Id="rId42" Type="http://schemas.openxmlformats.org/officeDocument/2006/relationships/hyperlink" Target="https://my.zakupivli.pro/remote/dispatcher/state_contracting_view/194120" TargetMode="External"/><Relationship Id="rId7" Type="http://schemas.openxmlformats.org/officeDocument/2006/relationships/hyperlink" Target="https://my.zakupivli.pro/remote/dispatcher/state_contracting_view/287178" TargetMode="External"/><Relationship Id="rId12" Type="http://schemas.openxmlformats.org/officeDocument/2006/relationships/hyperlink" Target="https://my.zakupivli.pro/remote/dispatcher/state_purchase_view/1115156" TargetMode="External"/><Relationship Id="rId17" Type="http://schemas.openxmlformats.org/officeDocument/2006/relationships/hyperlink" Target="https://my.zakupivli.pro/remote/dispatcher/state_contracting_view/262505" TargetMode="External"/><Relationship Id="rId25" Type="http://schemas.openxmlformats.org/officeDocument/2006/relationships/hyperlink" Target="https://my.zakupivli.pro/remote/dispatcher/state_contracting_view/128633" TargetMode="External"/><Relationship Id="rId33" Type="http://schemas.openxmlformats.org/officeDocument/2006/relationships/hyperlink" Target="https://my.zakupivli.pro/remote/dispatcher/state_purchase_lot_view/25566" TargetMode="External"/><Relationship Id="rId38" Type="http://schemas.openxmlformats.org/officeDocument/2006/relationships/hyperlink" Target="https://my.zakupivli.pro/remote/dispatcher/state_contracting_view/287695" TargetMode="External"/><Relationship Id="rId2" Type="http://schemas.openxmlformats.org/officeDocument/2006/relationships/hyperlink" Target="https://my.zakupivli.pro/remote/dispatcher/state_purchase_view/1109960" TargetMode="External"/><Relationship Id="rId16" Type="http://schemas.openxmlformats.org/officeDocument/2006/relationships/hyperlink" Target="https://my.zakupivli.pro/remote/dispatcher/state_purchase_view/970002" TargetMode="External"/><Relationship Id="rId20" Type="http://schemas.openxmlformats.org/officeDocument/2006/relationships/hyperlink" Target="https://my.zakupivli.pro/remote/dispatcher/state_purchase_view/1140438" TargetMode="External"/><Relationship Id="rId29" Type="http://schemas.openxmlformats.org/officeDocument/2006/relationships/hyperlink" Target="https://my.zakupivli.pro/remote/dispatcher/state_contracting_view/133902" TargetMode="External"/><Relationship Id="rId41" Type="http://schemas.openxmlformats.org/officeDocument/2006/relationships/hyperlink" Target="https://my.zakupivli.pro/remote/dispatcher/state_purchase_view/715611" TargetMode="External"/><Relationship Id="rId1" Type="http://schemas.openxmlformats.org/officeDocument/2006/relationships/hyperlink" Target="mailto:report-feedback@zakupivli.pro" TargetMode="External"/><Relationship Id="rId6" Type="http://schemas.openxmlformats.org/officeDocument/2006/relationships/hyperlink" Target="https://my.zakupivli.pro/remote/dispatcher/state_purchase_view/1009972" TargetMode="External"/><Relationship Id="rId11" Type="http://schemas.openxmlformats.org/officeDocument/2006/relationships/hyperlink" Target="https://my.zakupivli.pro/remote/dispatcher/state_contracting_view/106811" TargetMode="External"/><Relationship Id="rId24" Type="http://schemas.openxmlformats.org/officeDocument/2006/relationships/hyperlink" Target="https://my.zakupivli.pro/remote/dispatcher/state_purchase_view/382206" TargetMode="External"/><Relationship Id="rId32" Type="http://schemas.openxmlformats.org/officeDocument/2006/relationships/hyperlink" Target="https://my.zakupivli.pro/remote/dispatcher/state_purchase_view/153259" TargetMode="External"/><Relationship Id="rId37" Type="http://schemas.openxmlformats.org/officeDocument/2006/relationships/hyperlink" Target="https://my.zakupivli.pro/remote/dispatcher/state_purchase_view/1094976" TargetMode="External"/><Relationship Id="rId40" Type="http://schemas.openxmlformats.org/officeDocument/2006/relationships/hyperlink" Target="https://my.zakupivli.pro/remote/dispatcher/state_contracting_view/107705" TargetMode="External"/><Relationship Id="rId5" Type="http://schemas.openxmlformats.org/officeDocument/2006/relationships/hyperlink" Target="https://my.zakupivli.pro/remote/dispatcher/state_contracting_view/275476" TargetMode="External"/><Relationship Id="rId15" Type="http://schemas.openxmlformats.org/officeDocument/2006/relationships/hyperlink" Target="https://my.zakupivli.pro/remote/dispatcher/state_contracting_view/305453" TargetMode="External"/><Relationship Id="rId23" Type="http://schemas.openxmlformats.org/officeDocument/2006/relationships/hyperlink" Target="https://my.zakupivli.pro/remote/dispatcher/state_contracting_view/217979" TargetMode="External"/><Relationship Id="rId28" Type="http://schemas.openxmlformats.org/officeDocument/2006/relationships/hyperlink" Target="https://my.zakupivli.pro/remote/dispatcher/state_purchase_view/484998" TargetMode="External"/><Relationship Id="rId36" Type="http://schemas.openxmlformats.org/officeDocument/2006/relationships/hyperlink" Target="https://my.zakupivli.pro/remote/dispatcher/state_contracting_view/213402" TargetMode="External"/><Relationship Id="rId10" Type="http://schemas.openxmlformats.org/officeDocument/2006/relationships/hyperlink" Target="https://my.zakupivli.pro/remote/dispatcher/state_purchase_view/340784" TargetMode="External"/><Relationship Id="rId19" Type="http://schemas.openxmlformats.org/officeDocument/2006/relationships/hyperlink" Target="https://my.zakupivli.pro/remote/dispatcher/state_contracting_view/277110" TargetMode="External"/><Relationship Id="rId31" Type="http://schemas.openxmlformats.org/officeDocument/2006/relationships/hyperlink" Target="https://my.zakupivli.pro/remote/dispatcher/state_contracting_view/150927" TargetMode="External"/><Relationship Id="rId4" Type="http://schemas.openxmlformats.org/officeDocument/2006/relationships/hyperlink" Target="https://my.zakupivli.pro/remote/dispatcher/state_purchase_view/953544" TargetMode="External"/><Relationship Id="rId9" Type="http://schemas.openxmlformats.org/officeDocument/2006/relationships/hyperlink" Target="https://my.zakupivli.pro/remote/dispatcher/state_contracting_view/123005" TargetMode="External"/><Relationship Id="rId14" Type="http://schemas.openxmlformats.org/officeDocument/2006/relationships/hyperlink" Target="https://my.zakupivli.pro/remote/dispatcher/state_purchase_view/1348629" TargetMode="External"/><Relationship Id="rId22" Type="http://schemas.openxmlformats.org/officeDocument/2006/relationships/hyperlink" Target="https://my.zakupivli.pro/remote/dispatcher/state_purchase_view/745554" TargetMode="External"/><Relationship Id="rId27" Type="http://schemas.openxmlformats.org/officeDocument/2006/relationships/hyperlink" Target="https://my.zakupivli.pro/remote/dispatcher/state_contracting_view/168601" TargetMode="External"/><Relationship Id="rId30" Type="http://schemas.openxmlformats.org/officeDocument/2006/relationships/hyperlink" Target="https://my.zakupivli.pro/remote/dispatcher/state_purchase_view/491841" TargetMode="External"/><Relationship Id="rId35" Type="http://schemas.openxmlformats.org/officeDocument/2006/relationships/hyperlink" Target="https://my.zakupivli.pro/remote/dispatcher/state_purchase_view/6799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>
      <pane ySplit="4" topLeftCell="A5" activePane="bottomLeft" state="frozen"/>
      <selection pane="bottomLeft" activeCell="A5" sqref="A5"/>
    </sheetView>
  </sheetViews>
  <sheetFormatPr defaultColWidth="11.42578125" defaultRowHeight="15"/>
  <cols>
    <col min="1" max="1" width="5"/>
    <col min="2" max="4" width="25"/>
    <col min="5" max="5" width="60"/>
    <col min="6" max="8" width="35"/>
    <col min="9" max="10" width="30"/>
    <col min="11" max="13" width="15"/>
    <col min="14" max="16" width="10"/>
  </cols>
  <sheetData>
    <row r="1" spans="1:16">
      <c r="A1" s="1" t="s">
        <v>127</v>
      </c>
    </row>
    <row r="2" spans="1:16">
      <c r="A2" s="2" t="s">
        <v>75</v>
      </c>
    </row>
    <row r="4" spans="1:16" ht="39">
      <c r="A4" s="3" t="s">
        <v>149</v>
      </c>
      <c r="B4" s="3" t="s">
        <v>80</v>
      </c>
      <c r="C4" s="3" t="s">
        <v>81</v>
      </c>
      <c r="D4" s="3" t="s">
        <v>69</v>
      </c>
      <c r="E4" s="3" t="s">
        <v>79</v>
      </c>
      <c r="F4" s="3" t="s">
        <v>123</v>
      </c>
      <c r="G4" s="3" t="s">
        <v>110</v>
      </c>
      <c r="H4" s="3" t="s">
        <v>97</v>
      </c>
      <c r="I4" s="3" t="s">
        <v>122</v>
      </c>
      <c r="J4" s="3" t="s">
        <v>108</v>
      </c>
      <c r="K4" s="3" t="s">
        <v>77</v>
      </c>
      <c r="L4" s="3" t="s">
        <v>101</v>
      </c>
      <c r="M4" s="3" t="s">
        <v>116</v>
      </c>
      <c r="N4" s="3" t="s">
        <v>93</v>
      </c>
      <c r="O4" s="3" t="s">
        <v>92</v>
      </c>
      <c r="P4" s="3" t="s">
        <v>115</v>
      </c>
    </row>
    <row r="5" spans="1:16">
      <c r="A5" s="4">
        <v>1</v>
      </c>
      <c r="B5" s="2" t="str">
        <f>HYPERLINK("https://my.zakupivli.pro/remote/dispatcher/state_purchase_view/1109960", "UA-2016-12-06-000900-a")</f>
        <v>UA-2016-12-06-000900-a</v>
      </c>
      <c r="C5" s="2" t="s">
        <v>100</v>
      </c>
      <c r="D5" s="2" t="str">
        <f>HYPERLINK("https://my.zakupivli.pro/remote/dispatcher/state_contracting_view/277037", "UA-2016-12-06-000900-a-b1")</f>
        <v>UA-2016-12-06-000900-a-b1</v>
      </c>
      <c r="E5" s="1" t="s">
        <v>68</v>
      </c>
      <c r="F5" s="1" t="s">
        <v>89</v>
      </c>
      <c r="G5" s="1" t="s">
        <v>89</v>
      </c>
      <c r="H5" s="1" t="s">
        <v>45</v>
      </c>
      <c r="I5" s="1" t="s">
        <v>114</v>
      </c>
      <c r="J5" s="1" t="s">
        <v>85</v>
      </c>
      <c r="K5" s="1" t="s">
        <v>14</v>
      </c>
      <c r="L5" s="1" t="s">
        <v>13</v>
      </c>
      <c r="M5" s="5">
        <v>158110</v>
      </c>
      <c r="N5" s="6">
        <v>42724</v>
      </c>
      <c r="O5" s="6">
        <v>42735</v>
      </c>
      <c r="P5" s="1" t="s">
        <v>102</v>
      </c>
    </row>
    <row r="6" spans="1:16">
      <c r="A6" s="4">
        <v>2</v>
      </c>
      <c r="B6" s="2" t="str">
        <f>HYPERLINK("https://my.zakupivli.pro/remote/dispatcher/state_purchase_view/953544", "UA-2016-11-18-000830-a")</f>
        <v>UA-2016-11-18-000830-a</v>
      </c>
      <c r="C6" s="2" t="s">
        <v>100</v>
      </c>
      <c r="D6" s="2" t="str">
        <f>HYPERLINK("https://my.zakupivli.pro/remote/dispatcher/state_contracting_view/275476", "UA-2016-11-18-000830-a-b1")</f>
        <v>UA-2016-11-18-000830-a-b1</v>
      </c>
      <c r="E6" s="1" t="s">
        <v>58</v>
      </c>
      <c r="F6" s="1" t="s">
        <v>90</v>
      </c>
      <c r="G6" s="1" t="s">
        <v>142</v>
      </c>
      <c r="H6" s="1" t="s">
        <v>45</v>
      </c>
      <c r="I6" s="1" t="s">
        <v>86</v>
      </c>
      <c r="J6" s="1" t="s">
        <v>105</v>
      </c>
      <c r="K6" s="1" t="s">
        <v>1</v>
      </c>
      <c r="L6" s="1" t="s">
        <v>11</v>
      </c>
      <c r="M6" s="5">
        <v>375100</v>
      </c>
      <c r="N6" s="6">
        <v>42724</v>
      </c>
      <c r="O6" s="6">
        <v>42735</v>
      </c>
      <c r="P6" s="1" t="s">
        <v>102</v>
      </c>
    </row>
    <row r="7" spans="1:16">
      <c r="A7" s="4">
        <v>3</v>
      </c>
      <c r="B7" s="2" t="str">
        <f>HYPERLINK("https://my.zakupivli.pro/remote/dispatcher/state_purchase_view/1009972", "UA-2016-11-24-001369-a")</f>
        <v>UA-2016-11-24-001369-a</v>
      </c>
      <c r="C7" s="2" t="s">
        <v>100</v>
      </c>
      <c r="D7" s="2" t="str">
        <f>HYPERLINK("https://my.zakupivli.pro/remote/dispatcher/state_contracting_view/287178", "UA-2016-11-24-001369-a-b1")</f>
        <v>UA-2016-11-24-001369-a-b1</v>
      </c>
      <c r="E7" s="1" t="s">
        <v>74</v>
      </c>
      <c r="F7" s="1" t="s">
        <v>91</v>
      </c>
      <c r="G7" s="1" t="s">
        <v>111</v>
      </c>
      <c r="H7" s="1" t="s">
        <v>62</v>
      </c>
      <c r="I7" s="1" t="s">
        <v>114</v>
      </c>
      <c r="J7" s="1" t="s">
        <v>78</v>
      </c>
      <c r="K7" s="1" t="s">
        <v>50</v>
      </c>
      <c r="L7" s="1" t="s">
        <v>39</v>
      </c>
      <c r="M7" s="5">
        <v>124800</v>
      </c>
      <c r="N7" s="6">
        <v>42726</v>
      </c>
      <c r="O7" s="6">
        <v>42735</v>
      </c>
      <c r="P7" s="1" t="s">
        <v>130</v>
      </c>
    </row>
    <row r="8" spans="1:16">
      <c r="A8" s="4">
        <v>4</v>
      </c>
      <c r="B8" s="2" t="str">
        <f>HYPERLINK("https://my.zakupivli.pro/remote/dispatcher/state_purchase_view/398198", "UA-2016-09-05-000712-c")</f>
        <v>UA-2016-09-05-000712-c</v>
      </c>
      <c r="C8" s="2" t="s">
        <v>100</v>
      </c>
      <c r="D8" s="2" t="str">
        <f>HYPERLINK("https://my.zakupivli.pro/remote/dispatcher/state_contracting_view/123005", "UA-2016-09-05-000712-c-c1")</f>
        <v>UA-2016-09-05-000712-c-c1</v>
      </c>
      <c r="E8" s="1" t="s">
        <v>65</v>
      </c>
      <c r="F8" s="1" t="s">
        <v>147</v>
      </c>
      <c r="G8" s="1" t="s">
        <v>133</v>
      </c>
      <c r="H8" s="1" t="s">
        <v>33</v>
      </c>
      <c r="I8" s="1" t="s">
        <v>114</v>
      </c>
      <c r="J8" s="1" t="s">
        <v>117</v>
      </c>
      <c r="K8" s="1" t="s">
        <v>42</v>
      </c>
      <c r="L8" s="1" t="s">
        <v>4</v>
      </c>
      <c r="M8" s="5">
        <v>21500</v>
      </c>
      <c r="N8" s="6">
        <v>42640</v>
      </c>
      <c r="O8" s="6">
        <v>42735</v>
      </c>
      <c r="P8" s="1" t="s">
        <v>102</v>
      </c>
    </row>
    <row r="9" spans="1:16">
      <c r="A9" s="4">
        <v>5</v>
      </c>
      <c r="B9" s="2" t="str">
        <f>HYPERLINK("https://my.zakupivli.pro/remote/dispatcher/state_purchase_view/340784", "UA-2016-08-25-000607-c")</f>
        <v>UA-2016-08-25-000607-c</v>
      </c>
      <c r="C9" s="2" t="s">
        <v>100</v>
      </c>
      <c r="D9" s="2" t="str">
        <f>HYPERLINK("https://my.zakupivli.pro/remote/dispatcher/state_contracting_view/106811", "UA-2016-08-25-000607-c-c1")</f>
        <v>UA-2016-08-25-000607-c-c1</v>
      </c>
      <c r="E9" s="1" t="s">
        <v>43</v>
      </c>
      <c r="F9" s="1" t="s">
        <v>146</v>
      </c>
      <c r="G9" s="1" t="s">
        <v>144</v>
      </c>
      <c r="H9" s="1" t="s">
        <v>53</v>
      </c>
      <c r="I9" s="1" t="s">
        <v>114</v>
      </c>
      <c r="J9" s="1" t="s">
        <v>125</v>
      </c>
      <c r="K9" s="1" t="s">
        <v>26</v>
      </c>
      <c r="L9" s="1" t="s">
        <v>28</v>
      </c>
      <c r="M9" s="5">
        <v>28080</v>
      </c>
      <c r="N9" s="6">
        <v>42626</v>
      </c>
      <c r="O9" s="6">
        <v>42735</v>
      </c>
      <c r="P9" s="1" t="s">
        <v>102</v>
      </c>
    </row>
    <row r="10" spans="1:16">
      <c r="A10" s="4">
        <v>6</v>
      </c>
      <c r="B10" s="2" t="str">
        <f>HYPERLINK("https://my.zakupivli.pro/remote/dispatcher/state_purchase_view/1115156", "UA-2016-12-06-001483-a")</f>
        <v>UA-2016-12-06-001483-a</v>
      </c>
      <c r="C10" s="2" t="s">
        <v>100</v>
      </c>
      <c r="D10" s="2" t="str">
        <f>HYPERLINK("https://my.zakupivli.pro/remote/dispatcher/state_contracting_view/284095", "UA-2016-12-06-001483-a-a1")</f>
        <v>UA-2016-12-06-001483-a-a1</v>
      </c>
      <c r="E10" s="1" t="s">
        <v>72</v>
      </c>
      <c r="F10" s="1" t="s">
        <v>138</v>
      </c>
      <c r="G10" s="1" t="s">
        <v>0</v>
      </c>
      <c r="H10" s="1" t="s">
        <v>38</v>
      </c>
      <c r="I10" s="1" t="s">
        <v>107</v>
      </c>
      <c r="J10" s="1" t="s">
        <v>121</v>
      </c>
      <c r="K10" s="1" t="s">
        <v>21</v>
      </c>
      <c r="L10" s="1" t="s">
        <v>32</v>
      </c>
      <c r="M10" s="5">
        <v>404520</v>
      </c>
      <c r="N10" s="6">
        <v>42725</v>
      </c>
      <c r="O10" s="6">
        <v>42735</v>
      </c>
      <c r="P10" s="1" t="s">
        <v>130</v>
      </c>
    </row>
    <row r="11" spans="1:16">
      <c r="A11" s="4">
        <v>7</v>
      </c>
      <c r="B11" s="2" t="str">
        <f>HYPERLINK("https://my.zakupivli.pro/remote/dispatcher/state_purchase_view/1348629", "UA-2016-12-28-001070-b")</f>
        <v>UA-2016-12-28-001070-b</v>
      </c>
      <c r="C11" s="2" t="s">
        <v>100</v>
      </c>
      <c r="D11" s="2" t="str">
        <f>HYPERLINK("https://my.zakupivli.pro/remote/dispatcher/state_contracting_view/305453", "UA-2016-12-28-001070-b-b1")</f>
        <v>UA-2016-12-28-001070-b-b1</v>
      </c>
      <c r="E11" s="1" t="s">
        <v>7</v>
      </c>
      <c r="F11" s="1" t="s">
        <v>143</v>
      </c>
      <c r="G11" s="1" t="s">
        <v>143</v>
      </c>
      <c r="H11" s="1" t="s">
        <v>45</v>
      </c>
      <c r="I11" s="1" t="s">
        <v>94</v>
      </c>
      <c r="J11" s="1" t="s">
        <v>126</v>
      </c>
      <c r="K11" s="1" t="s">
        <v>15</v>
      </c>
      <c r="L11" s="1" t="s">
        <v>13</v>
      </c>
      <c r="M11" s="5">
        <v>158110</v>
      </c>
      <c r="N11" s="6">
        <v>42724</v>
      </c>
      <c r="O11" s="6">
        <v>42735</v>
      </c>
      <c r="P11" s="1" t="s">
        <v>102</v>
      </c>
    </row>
    <row r="12" spans="1:16">
      <c r="A12" s="4">
        <v>8</v>
      </c>
      <c r="B12" s="2" t="str">
        <f>HYPERLINK("https://my.zakupivli.pro/remote/dispatcher/state_purchase_view/970002", "UA-2016-11-21-001207-a")</f>
        <v>UA-2016-11-21-001207-a</v>
      </c>
      <c r="C12" s="2" t="s">
        <v>100</v>
      </c>
      <c r="D12" s="2" t="str">
        <f>HYPERLINK("https://my.zakupivli.pro/remote/dispatcher/state_contracting_view/262505", "UA-2016-11-21-001207-a-a1")</f>
        <v>UA-2016-11-21-001207-a-a1</v>
      </c>
      <c r="E12" s="1" t="s">
        <v>59</v>
      </c>
      <c r="F12" s="1" t="s">
        <v>137</v>
      </c>
      <c r="G12" s="1" t="s">
        <v>145</v>
      </c>
      <c r="H12" s="1" t="s">
        <v>35</v>
      </c>
      <c r="I12" s="1" t="s">
        <v>114</v>
      </c>
      <c r="J12" s="1" t="s">
        <v>120</v>
      </c>
      <c r="K12" s="1" t="s">
        <v>9</v>
      </c>
      <c r="L12" s="1" t="s">
        <v>64</v>
      </c>
      <c r="M12" s="5">
        <v>28700</v>
      </c>
      <c r="N12" s="6">
        <v>42718</v>
      </c>
      <c r="O12" s="6">
        <v>42735</v>
      </c>
      <c r="P12" s="1" t="s">
        <v>102</v>
      </c>
    </row>
    <row r="13" spans="1:16">
      <c r="A13" s="4">
        <v>9</v>
      </c>
      <c r="B13" s="2" t="str">
        <f>HYPERLINK("https://my.zakupivli.pro/remote/dispatcher/state_purchase_view/1105829", "UA-2016-12-06-000380-a")</f>
        <v>UA-2016-12-06-000380-a</v>
      </c>
      <c r="C13" s="2" t="s">
        <v>100</v>
      </c>
      <c r="D13" s="2" t="str">
        <f>HYPERLINK("https://my.zakupivli.pro/remote/dispatcher/state_contracting_view/277110", "UA-2016-12-06-000380-a-b1")</f>
        <v>UA-2016-12-06-000380-a-b1</v>
      </c>
      <c r="E13" s="1" t="s">
        <v>71</v>
      </c>
      <c r="F13" s="1" t="s">
        <v>135</v>
      </c>
      <c r="G13" s="1" t="s">
        <v>135</v>
      </c>
      <c r="H13" s="1" t="s">
        <v>47</v>
      </c>
      <c r="I13" s="1" t="s">
        <v>114</v>
      </c>
      <c r="J13" s="1" t="s">
        <v>112</v>
      </c>
      <c r="K13" s="1" t="s">
        <v>41</v>
      </c>
      <c r="L13" s="1" t="s">
        <v>8</v>
      </c>
      <c r="M13" s="5">
        <v>18000</v>
      </c>
      <c r="N13" s="6">
        <v>42724</v>
      </c>
      <c r="O13" s="6">
        <v>42735</v>
      </c>
      <c r="P13" s="1" t="s">
        <v>102</v>
      </c>
    </row>
    <row r="14" spans="1:16">
      <c r="A14" s="4">
        <v>10</v>
      </c>
      <c r="B14" s="2" t="str">
        <f>HYPERLINK("https://my.zakupivli.pro/remote/dispatcher/state_purchase_view/1140438", "UA-2016-12-08-002476-b")</f>
        <v>UA-2016-12-08-002476-b</v>
      </c>
      <c r="C14" s="2" t="s">
        <v>100</v>
      </c>
      <c r="D14" s="2" t="str">
        <f>HYPERLINK("https://my.zakupivli.pro/remote/dispatcher/state_contracting_view/284320", "UA-2016-12-08-002476-b-b1")</f>
        <v>UA-2016-12-08-002476-b-b1</v>
      </c>
      <c r="E14" s="1" t="s">
        <v>2</v>
      </c>
      <c r="F14" s="1" t="s">
        <v>136</v>
      </c>
      <c r="G14" s="1" t="s">
        <v>148</v>
      </c>
      <c r="H14" s="1" t="s">
        <v>52</v>
      </c>
      <c r="I14" s="1" t="s">
        <v>114</v>
      </c>
      <c r="J14" s="1" t="s">
        <v>98</v>
      </c>
      <c r="K14" s="1" t="s">
        <v>20</v>
      </c>
      <c r="L14" s="1" t="s">
        <v>25</v>
      </c>
      <c r="M14" s="5">
        <v>11679.98</v>
      </c>
      <c r="N14" s="6">
        <v>42725</v>
      </c>
      <c r="O14" s="6">
        <v>42735</v>
      </c>
      <c r="P14" s="1" t="s">
        <v>102</v>
      </c>
    </row>
    <row r="15" spans="1:16">
      <c r="A15" s="4">
        <v>11</v>
      </c>
      <c r="B15" s="2" t="str">
        <f>HYPERLINK("https://my.zakupivli.pro/remote/dispatcher/state_purchase_view/745554", "UA-2016-10-28-000204-a")</f>
        <v>UA-2016-10-28-000204-a</v>
      </c>
      <c r="C15" s="2" t="s">
        <v>100</v>
      </c>
      <c r="D15" s="2" t="str">
        <f>HYPERLINK("https://my.zakupivli.pro/remote/dispatcher/state_contracting_view/217979", "UA-2016-10-28-000204-a-b1")</f>
        <v>UA-2016-10-28-000204-a-b1</v>
      </c>
      <c r="E15" s="1" t="s">
        <v>70</v>
      </c>
      <c r="F15" s="1" t="s">
        <v>87</v>
      </c>
      <c r="G15" s="1" t="s">
        <v>87</v>
      </c>
      <c r="H15" s="1" t="s">
        <v>63</v>
      </c>
      <c r="I15" s="1" t="s">
        <v>114</v>
      </c>
      <c r="J15" s="1" t="s">
        <v>103</v>
      </c>
      <c r="K15" s="1" t="s">
        <v>12</v>
      </c>
      <c r="L15" s="1" t="s">
        <v>99</v>
      </c>
      <c r="M15" s="5">
        <v>9600</v>
      </c>
      <c r="N15" s="6">
        <v>42696</v>
      </c>
      <c r="O15" s="6">
        <v>42735</v>
      </c>
      <c r="P15" s="1" t="s">
        <v>102</v>
      </c>
    </row>
    <row r="16" spans="1:16">
      <c r="A16" s="4">
        <v>12</v>
      </c>
      <c r="B16" s="2" t="str">
        <f>HYPERLINK("https://my.zakupivli.pro/remote/dispatcher/state_purchase_view/382206", "UA-2016-09-01-000283-c")</f>
        <v>UA-2016-09-01-000283-c</v>
      </c>
      <c r="C16" s="2" t="s">
        <v>100</v>
      </c>
      <c r="D16" s="2" t="str">
        <f>HYPERLINK("https://my.zakupivli.pro/remote/dispatcher/state_contracting_view/128633", "UA-2016-09-01-000283-c-c1")</f>
        <v>UA-2016-09-01-000283-c-c1</v>
      </c>
      <c r="E16" s="1" t="s">
        <v>67</v>
      </c>
      <c r="F16" s="1" t="s">
        <v>140</v>
      </c>
      <c r="G16" s="1" t="s">
        <v>141</v>
      </c>
      <c r="H16" s="1" t="s">
        <v>16</v>
      </c>
      <c r="I16" s="1" t="s">
        <v>114</v>
      </c>
      <c r="J16" s="1" t="s">
        <v>83</v>
      </c>
      <c r="K16" s="1" t="s">
        <v>22</v>
      </c>
      <c r="L16" s="1" t="s">
        <v>6</v>
      </c>
      <c r="M16" s="5">
        <v>49998.35</v>
      </c>
      <c r="N16" s="6">
        <v>42639</v>
      </c>
      <c r="O16" s="6">
        <v>42735</v>
      </c>
      <c r="P16" s="1" t="s">
        <v>102</v>
      </c>
    </row>
    <row r="17" spans="1:16">
      <c r="A17" s="4">
        <v>13</v>
      </c>
      <c r="B17" s="2" t="str">
        <f>HYPERLINK("https://my.zakupivli.pro/remote/dispatcher/state_purchase_view/500716", "UA-2016-09-20-000867-c")</f>
        <v>UA-2016-09-20-000867-c</v>
      </c>
      <c r="C17" s="2" t="s">
        <v>100</v>
      </c>
      <c r="D17" s="2" t="str">
        <f>HYPERLINK("https://my.zakupivli.pro/remote/dispatcher/state_contracting_view/168601", "UA-2016-09-20-000867-c-b1")</f>
        <v>UA-2016-09-20-000867-c-b1</v>
      </c>
      <c r="E17" s="1" t="s">
        <v>54</v>
      </c>
      <c r="F17" s="1" t="s">
        <v>96</v>
      </c>
      <c r="G17" s="1" t="s">
        <v>132</v>
      </c>
      <c r="H17" s="1" t="s">
        <v>34</v>
      </c>
      <c r="I17" s="1" t="s">
        <v>114</v>
      </c>
      <c r="J17" s="1" t="s">
        <v>113</v>
      </c>
      <c r="K17" s="1" t="s">
        <v>27</v>
      </c>
      <c r="L17" s="1" t="s">
        <v>30</v>
      </c>
      <c r="M17" s="5">
        <v>72204.55</v>
      </c>
      <c r="N17" s="6">
        <v>42669</v>
      </c>
      <c r="O17" s="6">
        <v>42735</v>
      </c>
      <c r="P17" s="1" t="s">
        <v>102</v>
      </c>
    </row>
    <row r="18" spans="1:16">
      <c r="A18" s="4">
        <v>14</v>
      </c>
      <c r="B18" s="2" t="str">
        <f>HYPERLINK("https://my.zakupivli.pro/remote/dispatcher/state_purchase_view/484998", "UA-2016-09-16-000770-c")</f>
        <v>UA-2016-09-16-000770-c</v>
      </c>
      <c r="C18" s="2" t="s">
        <v>100</v>
      </c>
      <c r="D18" s="2" t="str">
        <f>HYPERLINK("https://my.zakupivli.pro/remote/dispatcher/state_contracting_view/133902", "UA-2016-09-16-000770-c-b1")</f>
        <v>UA-2016-09-16-000770-c-b1</v>
      </c>
      <c r="E18" s="1" t="s">
        <v>17</v>
      </c>
      <c r="F18" s="1" t="s">
        <v>139</v>
      </c>
      <c r="G18" s="1" t="s">
        <v>139</v>
      </c>
      <c r="H18" s="1" t="s">
        <v>37</v>
      </c>
      <c r="I18" s="1" t="s">
        <v>114</v>
      </c>
      <c r="J18" s="1" t="s">
        <v>84</v>
      </c>
      <c r="K18" s="1" t="s">
        <v>49</v>
      </c>
      <c r="L18" s="1" t="s">
        <v>5</v>
      </c>
      <c r="M18" s="5">
        <v>10202.4</v>
      </c>
      <c r="N18" s="6">
        <v>42648</v>
      </c>
      <c r="O18" s="6">
        <v>42735</v>
      </c>
      <c r="P18" s="1" t="s">
        <v>102</v>
      </c>
    </row>
    <row r="19" spans="1:16">
      <c r="A19" s="4">
        <v>15</v>
      </c>
      <c r="B19" s="2" t="str">
        <f>HYPERLINK("https://my.zakupivli.pro/remote/dispatcher/state_purchase_view/491841", "UA-2016-09-19-000480-c")</f>
        <v>UA-2016-09-19-000480-c</v>
      </c>
      <c r="C19" s="2" t="s">
        <v>100</v>
      </c>
      <c r="D19" s="2" t="str">
        <f>HYPERLINK("https://my.zakupivli.pro/remote/dispatcher/state_contracting_view/150927", "UA-2016-09-19-000480-c-b1")</f>
        <v>UA-2016-09-19-000480-c-b1</v>
      </c>
      <c r="E19" s="1" t="s">
        <v>73</v>
      </c>
      <c r="F19" s="1" t="s">
        <v>131</v>
      </c>
      <c r="G19" s="1" t="s">
        <v>131</v>
      </c>
      <c r="H19" s="1" t="s">
        <v>57</v>
      </c>
      <c r="I19" s="1" t="s">
        <v>114</v>
      </c>
      <c r="J19" s="1" t="s">
        <v>119</v>
      </c>
      <c r="K19" s="1" t="s">
        <v>48</v>
      </c>
      <c r="L19" s="1" t="s">
        <v>10</v>
      </c>
      <c r="M19" s="5">
        <v>31980</v>
      </c>
      <c r="N19" s="6">
        <v>42656</v>
      </c>
      <c r="O19" s="6">
        <v>42735</v>
      </c>
      <c r="P19" s="1" t="s">
        <v>102</v>
      </c>
    </row>
    <row r="20" spans="1:16">
      <c r="A20" s="4">
        <v>16</v>
      </c>
      <c r="B20" s="2" t="str">
        <f>HYPERLINK("https://my.zakupivli.pro/remote/dispatcher/state_purchase_view/153259", "UA-2016-06-02-000680-c")</f>
        <v>UA-2016-06-02-000680-c</v>
      </c>
      <c r="C20" s="2" t="str">
        <f>HYPERLINK("https://my.zakupivli.pro/remote/dispatcher/state_purchase_lot_view/25566", "UA-2016-06-02-000680-c-L25566")</f>
        <v>UA-2016-06-02-000680-c-L25566</v>
      </c>
      <c r="D20" s="2" t="str">
        <f>HYPERLINK("https://my.zakupivli.pro/remote/dispatcher/state_contracting_view/91540", "UA-2016-06-02-000680-c-b1")</f>
        <v>UA-2016-06-02-000680-c-b1</v>
      </c>
      <c r="E20" s="1" t="s">
        <v>66</v>
      </c>
      <c r="F20" s="1" t="s">
        <v>106</v>
      </c>
      <c r="G20" s="1" t="s">
        <v>106</v>
      </c>
      <c r="H20" s="1" t="s">
        <v>36</v>
      </c>
      <c r="I20" s="1" t="s">
        <v>114</v>
      </c>
      <c r="J20" s="1" t="s">
        <v>82</v>
      </c>
      <c r="K20" s="1" t="s">
        <v>49</v>
      </c>
      <c r="L20" s="1" t="s">
        <v>3</v>
      </c>
      <c r="M20" s="5">
        <v>72262.62</v>
      </c>
      <c r="N20" s="6">
        <v>42569</v>
      </c>
      <c r="O20" s="6">
        <v>42735</v>
      </c>
      <c r="P20" s="1" t="s">
        <v>102</v>
      </c>
    </row>
    <row r="21" spans="1:16">
      <c r="A21" s="4">
        <v>17</v>
      </c>
      <c r="B21" s="2" t="str">
        <f>HYPERLINK("https://my.zakupivli.pro/remote/dispatcher/state_purchase_view/679933", "UA-2016-10-17-000788-b")</f>
        <v>UA-2016-10-17-000788-b</v>
      </c>
      <c r="C21" s="2" t="s">
        <v>100</v>
      </c>
      <c r="D21" s="2" t="str">
        <f>HYPERLINK("https://my.zakupivli.pro/remote/dispatcher/state_contracting_view/213402", "UA-2016-10-17-000788-b-a1")</f>
        <v>UA-2016-10-17-000788-b-a1</v>
      </c>
      <c r="E21" s="1" t="s">
        <v>60</v>
      </c>
      <c r="F21" s="1" t="s">
        <v>76</v>
      </c>
      <c r="G21" s="1" t="s">
        <v>129</v>
      </c>
      <c r="H21" s="1" t="s">
        <v>46</v>
      </c>
      <c r="I21" s="1" t="s">
        <v>86</v>
      </c>
      <c r="J21" s="1" t="s">
        <v>118</v>
      </c>
      <c r="K21" s="1" t="s">
        <v>40</v>
      </c>
      <c r="L21" s="1" t="s">
        <v>18</v>
      </c>
      <c r="M21" s="5">
        <v>399900</v>
      </c>
      <c r="N21" s="6">
        <v>42697</v>
      </c>
      <c r="O21" s="6">
        <v>42735</v>
      </c>
      <c r="P21" s="1" t="s">
        <v>128</v>
      </c>
    </row>
    <row r="22" spans="1:16">
      <c r="A22" s="4">
        <v>18</v>
      </c>
      <c r="B22" s="2" t="str">
        <f>HYPERLINK("https://my.zakupivli.pro/remote/dispatcher/state_purchase_view/1094976", "UA-2016-12-05-000543-a")</f>
        <v>UA-2016-12-05-000543-a</v>
      </c>
      <c r="C22" s="2" t="s">
        <v>100</v>
      </c>
      <c r="D22" s="2" t="str">
        <f>HYPERLINK("https://my.zakupivli.pro/remote/dispatcher/state_contracting_view/287695", "UA-2016-12-05-000543-a-b1")</f>
        <v>UA-2016-12-05-000543-a-b1</v>
      </c>
      <c r="E22" s="1" t="s">
        <v>23</v>
      </c>
      <c r="F22" s="1" t="s">
        <v>134</v>
      </c>
      <c r="G22" s="1" t="s">
        <v>134</v>
      </c>
      <c r="H22" s="1" t="s">
        <v>44</v>
      </c>
      <c r="I22" s="1" t="s">
        <v>114</v>
      </c>
      <c r="J22" s="1" t="s">
        <v>104</v>
      </c>
      <c r="K22" s="1" t="s">
        <v>19</v>
      </c>
      <c r="L22" s="1" t="s">
        <v>51</v>
      </c>
      <c r="M22" s="5">
        <v>31362</v>
      </c>
      <c r="N22" s="6">
        <v>42726</v>
      </c>
      <c r="O22" s="6">
        <v>42735</v>
      </c>
      <c r="P22" s="1" t="s">
        <v>130</v>
      </c>
    </row>
    <row r="23" spans="1:16">
      <c r="A23" s="4">
        <v>19</v>
      </c>
      <c r="B23" s="2" t="str">
        <f>HYPERLINK("https://my.zakupivli.pro/remote/dispatcher/state_purchase_view/341086", "UA-2016-08-25-000633-c")</f>
        <v>UA-2016-08-25-000633-c</v>
      </c>
      <c r="C23" s="2" t="s">
        <v>100</v>
      </c>
      <c r="D23" s="2" t="str">
        <f>HYPERLINK("https://my.zakupivli.pro/remote/dispatcher/state_contracting_view/107705", "UA-2016-08-25-000633-c-c1")</f>
        <v>UA-2016-08-25-000633-c-c1</v>
      </c>
      <c r="E23" s="1" t="s">
        <v>56</v>
      </c>
      <c r="F23" s="1" t="s">
        <v>109</v>
      </c>
      <c r="G23" s="1" t="s">
        <v>109</v>
      </c>
      <c r="H23" s="1" t="s">
        <v>61</v>
      </c>
      <c r="I23" s="1" t="s">
        <v>114</v>
      </c>
      <c r="J23" s="1" t="s">
        <v>125</v>
      </c>
      <c r="K23" s="1" t="s">
        <v>26</v>
      </c>
      <c r="L23" s="1" t="s">
        <v>29</v>
      </c>
      <c r="M23" s="5">
        <v>6300</v>
      </c>
      <c r="N23" s="6">
        <v>42626</v>
      </c>
      <c r="O23" s="6">
        <v>42735</v>
      </c>
      <c r="P23" s="1" t="s">
        <v>102</v>
      </c>
    </row>
    <row r="24" spans="1:16">
      <c r="A24" s="4">
        <v>20</v>
      </c>
      <c r="B24" s="2" t="str">
        <f>HYPERLINK("https://my.zakupivli.pro/remote/dispatcher/state_purchase_view/715611", "UA-2016-10-20-001249-b")</f>
        <v>UA-2016-10-20-001249-b</v>
      </c>
      <c r="C24" s="2" t="s">
        <v>100</v>
      </c>
      <c r="D24" s="2" t="str">
        <f>HYPERLINK("https://my.zakupivli.pro/remote/dispatcher/state_contracting_view/194120", "UA-2016-10-20-001249-b-b1")</f>
        <v>UA-2016-10-20-001249-b-b1</v>
      </c>
      <c r="E24" s="1" t="s">
        <v>55</v>
      </c>
      <c r="F24" s="1" t="s">
        <v>88</v>
      </c>
      <c r="G24" s="1" t="s">
        <v>88</v>
      </c>
      <c r="H24" s="1" t="s">
        <v>47</v>
      </c>
      <c r="I24" s="1" t="s">
        <v>114</v>
      </c>
      <c r="J24" s="1" t="s">
        <v>124</v>
      </c>
      <c r="K24" s="1" t="s">
        <v>24</v>
      </c>
      <c r="L24" s="1" t="s">
        <v>31</v>
      </c>
      <c r="M24" s="5">
        <v>9549</v>
      </c>
      <c r="N24" s="6">
        <v>42683</v>
      </c>
      <c r="O24" s="6">
        <v>42735</v>
      </c>
      <c r="P24" s="1" t="s">
        <v>102</v>
      </c>
    </row>
    <row r="25" spans="1:16">
      <c r="A25" s="1" t="s">
        <v>95</v>
      </c>
    </row>
  </sheetData>
  <autoFilter ref="A4:P24"/>
  <hyperlinks>
    <hyperlink ref="A2" r:id="rId1" display="mailto:report-feedback@zakupivli.pro"/>
    <hyperlink ref="B5" r:id="rId2" display="https://my.zakupivli.pro/remote/dispatcher/state_purchase_view/1109960"/>
    <hyperlink ref="D5" r:id="rId3" display="https://my.zakupivli.pro/remote/dispatcher/state_contracting_view/277037"/>
    <hyperlink ref="B6" r:id="rId4" display="https://my.zakupivli.pro/remote/dispatcher/state_purchase_view/953544"/>
    <hyperlink ref="D6" r:id="rId5" display="https://my.zakupivli.pro/remote/dispatcher/state_contracting_view/275476"/>
    <hyperlink ref="B7" r:id="rId6" display="https://my.zakupivli.pro/remote/dispatcher/state_purchase_view/1009972"/>
    <hyperlink ref="D7" r:id="rId7" display="https://my.zakupivli.pro/remote/dispatcher/state_contracting_view/287178"/>
    <hyperlink ref="B8" r:id="rId8" display="https://my.zakupivli.pro/remote/dispatcher/state_purchase_view/398198"/>
    <hyperlink ref="D8" r:id="rId9" display="https://my.zakupivli.pro/remote/dispatcher/state_contracting_view/123005"/>
    <hyperlink ref="B9" r:id="rId10" display="https://my.zakupivli.pro/remote/dispatcher/state_purchase_view/340784"/>
    <hyperlink ref="D9" r:id="rId11" display="https://my.zakupivli.pro/remote/dispatcher/state_contracting_view/106811"/>
    <hyperlink ref="B10" r:id="rId12" display="https://my.zakupivli.pro/remote/dispatcher/state_purchase_view/1115156"/>
    <hyperlink ref="D10" r:id="rId13" display="https://my.zakupivli.pro/remote/dispatcher/state_contracting_view/284095"/>
    <hyperlink ref="B11" r:id="rId14" display="https://my.zakupivli.pro/remote/dispatcher/state_purchase_view/1348629"/>
    <hyperlink ref="D11" r:id="rId15" display="https://my.zakupivli.pro/remote/dispatcher/state_contracting_view/305453"/>
    <hyperlink ref="B12" r:id="rId16" display="https://my.zakupivli.pro/remote/dispatcher/state_purchase_view/970002"/>
    <hyperlink ref="D12" r:id="rId17" display="https://my.zakupivli.pro/remote/dispatcher/state_contracting_view/262505"/>
    <hyperlink ref="B13" r:id="rId18" display="https://my.zakupivli.pro/remote/dispatcher/state_purchase_view/1105829"/>
    <hyperlink ref="D13" r:id="rId19" display="https://my.zakupivli.pro/remote/dispatcher/state_contracting_view/277110"/>
    <hyperlink ref="B14" r:id="rId20" display="https://my.zakupivli.pro/remote/dispatcher/state_purchase_view/1140438"/>
    <hyperlink ref="D14" r:id="rId21" display="https://my.zakupivli.pro/remote/dispatcher/state_contracting_view/284320"/>
    <hyperlink ref="B15" r:id="rId22" display="https://my.zakupivli.pro/remote/dispatcher/state_purchase_view/745554"/>
    <hyperlink ref="D15" r:id="rId23" display="https://my.zakupivli.pro/remote/dispatcher/state_contracting_view/217979"/>
    <hyperlink ref="B16" r:id="rId24" display="https://my.zakupivli.pro/remote/dispatcher/state_purchase_view/382206"/>
    <hyperlink ref="D16" r:id="rId25" display="https://my.zakupivli.pro/remote/dispatcher/state_contracting_view/128633"/>
    <hyperlink ref="B17" r:id="rId26" display="https://my.zakupivli.pro/remote/dispatcher/state_purchase_view/500716"/>
    <hyperlink ref="D17" r:id="rId27" display="https://my.zakupivli.pro/remote/dispatcher/state_contracting_view/168601"/>
    <hyperlink ref="B18" r:id="rId28" display="https://my.zakupivli.pro/remote/dispatcher/state_purchase_view/484998"/>
    <hyperlink ref="D18" r:id="rId29" display="https://my.zakupivli.pro/remote/dispatcher/state_contracting_view/133902"/>
    <hyperlink ref="B19" r:id="rId30" display="https://my.zakupivli.pro/remote/dispatcher/state_purchase_view/491841"/>
    <hyperlink ref="D19" r:id="rId31" display="https://my.zakupivli.pro/remote/dispatcher/state_contracting_view/150927"/>
    <hyperlink ref="B20" r:id="rId32" display="https://my.zakupivli.pro/remote/dispatcher/state_purchase_view/153259"/>
    <hyperlink ref="C20" r:id="rId33" display="https://my.zakupivli.pro/remote/dispatcher/state_purchase_lot_view/25566"/>
    <hyperlink ref="D20" r:id="rId34" display="https://my.zakupivli.pro/remote/dispatcher/state_contracting_view/91540"/>
    <hyperlink ref="B21" r:id="rId35" display="https://my.zakupivli.pro/remote/dispatcher/state_purchase_view/679933"/>
    <hyperlink ref="D21" r:id="rId36" display="https://my.zakupivli.pro/remote/dispatcher/state_contracting_view/213402"/>
    <hyperlink ref="B22" r:id="rId37" display="https://my.zakupivli.pro/remote/dispatcher/state_purchase_view/1094976"/>
    <hyperlink ref="D22" r:id="rId38" display="https://my.zakupivli.pro/remote/dispatcher/state_contracting_view/287695"/>
    <hyperlink ref="B23" r:id="rId39" display="https://my.zakupivli.pro/remote/dispatcher/state_purchase_view/341086"/>
    <hyperlink ref="D23" r:id="rId40" display="https://my.zakupivli.pro/remote/dispatcher/state_contracting_view/107705"/>
    <hyperlink ref="B24" r:id="rId41" display="https://my.zakupivli.pro/remote/dispatcher/state_purchase_view/715611"/>
    <hyperlink ref="D24" r:id="rId42" display="https://my.zakupivli.pro/remote/dispatcher/state_contracting_view/194120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Vlad</cp:lastModifiedBy>
  <dcterms:created xsi:type="dcterms:W3CDTF">2024-02-08T15:30:27Z</dcterms:created>
  <dcterms:modified xsi:type="dcterms:W3CDTF">2024-02-09T11:55:34Z</dcterms:modified>
</cp:coreProperties>
</file>